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3"/>
  </bookViews>
  <sheets>
    <sheet name="农林牧渔夫业损失汇总台账" sheetId="6" r:id="rId1"/>
    <sheet name="居民" sheetId="2" r:id="rId2"/>
    <sheet name="工矿商贸" sheetId="4" r:id="rId3"/>
    <sheet name="基、公等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<sst xmlns="http://schemas.openxmlformats.org/spreadsheetml/2006/main" count="622" uniqueCount="174">
  <si>
    <t>石柱县自然灾害农林牧渔业损失汇总台账</t>
  </si>
  <si>
    <t>报送单位：                                                                                     灾害种类：                                                      报送时间：</t>
  </si>
  <si>
    <t>损失项目名称</t>
  </si>
  <si>
    <t>统计单位</t>
  </si>
  <si>
    <t>损失计算标准</t>
  </si>
  <si>
    <t>减产程度（10-30%）</t>
  </si>
  <si>
    <t>减产程度（30-80%）</t>
  </si>
  <si>
    <t>减产程度（80-100%）</t>
  </si>
  <si>
    <t>减产合计</t>
  </si>
  <si>
    <t>受灾面积（10-100%）</t>
  </si>
  <si>
    <t>成受面积（30-100%）</t>
  </si>
  <si>
    <t>绝收面积（80-100%）</t>
  </si>
  <si>
    <t>备注</t>
  </si>
  <si>
    <t>单位产量
(斤/单位)</t>
  </si>
  <si>
    <t>单价
(元/斤或元/单位)</t>
  </si>
  <si>
    <t>受灾数量（亩）</t>
  </si>
  <si>
    <t>产量损失((吨)</t>
  </si>
  <si>
    <t>经济损失
(万元)</t>
  </si>
  <si>
    <t>受灾数量</t>
  </si>
  <si>
    <t>受灾数量（公顷）</t>
  </si>
  <si>
    <t>合计</t>
  </si>
  <si>
    <t>---</t>
  </si>
  <si>
    <t xml:space="preserve">一、农作物 </t>
  </si>
  <si>
    <t>(一）粮食</t>
  </si>
  <si>
    <t>亩</t>
  </si>
  <si>
    <t xml:space="preserve">    水稻</t>
  </si>
  <si>
    <r>
      <rPr>
        <sz val="11"/>
        <rFont val="宋体"/>
        <charset val="134"/>
      </rPr>
      <t>  </t>
    </r>
    <r>
      <rPr>
        <sz val="11"/>
        <rFont val="仿宋"/>
        <charset val="134"/>
      </rPr>
      <t>玉米</t>
    </r>
  </si>
  <si>
    <r>
      <rPr>
        <sz val="11"/>
        <rFont val="宋体"/>
        <charset val="134"/>
      </rPr>
      <t>  </t>
    </r>
    <r>
      <rPr>
        <sz val="11"/>
        <rFont val="仿宋"/>
        <charset val="134"/>
      </rPr>
      <t>甘薯</t>
    </r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</si>
  <si>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>马铃薯</t>
    </r>
  </si>
  <si>
    <t xml:space="preserve">    荞麦</t>
  </si>
  <si>
    <t xml:space="preserve">    高粱</t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</si>
  <si>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 xml:space="preserve">  大豆</t>
    </r>
  </si>
  <si>
    <t xml:space="preserve">    绿豆</t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</si>
  <si>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 xml:space="preserve">  胡豆</t>
    </r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</si>
  <si>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 xml:space="preserve">  豌豆</t>
    </r>
  </si>
  <si>
    <t xml:space="preserve">    红小豆</t>
  </si>
  <si>
    <t>(二）经济</t>
  </si>
  <si>
    <t>1.油料</t>
  </si>
  <si>
    <t xml:space="preserve">  油菜籽</t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</si>
  <si>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 xml:space="preserve">  花生</t>
    </r>
  </si>
  <si>
    <t xml:space="preserve">    芝麻</t>
  </si>
  <si>
    <t xml:space="preserve">    花椒</t>
  </si>
  <si>
    <t xml:space="preserve">  葵花籽</t>
  </si>
  <si>
    <t>2.蔬菜</t>
  </si>
  <si>
    <t xml:space="preserve">    辣椒</t>
  </si>
  <si>
    <t xml:space="preserve">    莼菜</t>
  </si>
  <si>
    <t xml:space="preserve">    瓜蒌</t>
  </si>
  <si>
    <t xml:space="preserve">    莲藕</t>
  </si>
  <si>
    <t xml:space="preserve">    白菜</t>
  </si>
  <si>
    <t xml:space="preserve">    西红柿</t>
  </si>
  <si>
    <t xml:space="preserve">    生姜</t>
  </si>
  <si>
    <t xml:space="preserve">    南瓜</t>
  </si>
  <si>
    <t xml:space="preserve">    甘蓝</t>
  </si>
  <si>
    <t xml:space="preserve">    萝卜</t>
  </si>
  <si>
    <t xml:space="preserve">    榨菜</t>
  </si>
  <si>
    <t xml:space="preserve">    黄瓜</t>
  </si>
  <si>
    <t xml:space="preserve">    四季豆</t>
  </si>
  <si>
    <t xml:space="preserve">    其他</t>
  </si>
  <si>
    <t>3.药材类</t>
  </si>
  <si>
    <t>黄连</t>
  </si>
  <si>
    <t>佛手</t>
  </si>
  <si>
    <t>天麻</t>
  </si>
  <si>
    <t>黄精</t>
  </si>
  <si>
    <t>大黄</t>
  </si>
  <si>
    <t>前胡</t>
  </si>
  <si>
    <t>万寿菊</t>
  </si>
  <si>
    <t>木瓜</t>
  </si>
  <si>
    <t>吴茱萸</t>
  </si>
  <si>
    <t>辛夷花</t>
  </si>
  <si>
    <t>4.烟叶</t>
  </si>
  <si>
    <t>烤烟</t>
  </si>
  <si>
    <t>土烟</t>
  </si>
  <si>
    <t>5.水果</t>
  </si>
  <si>
    <t>柑橘</t>
  </si>
  <si>
    <t>柠檬</t>
  </si>
  <si>
    <t>李子</t>
  </si>
  <si>
    <t>桃子</t>
  </si>
  <si>
    <t>西瓜</t>
  </si>
  <si>
    <t>草莓</t>
  </si>
  <si>
    <t>苹果</t>
  </si>
  <si>
    <t>梨</t>
  </si>
  <si>
    <t>龙眼</t>
  </si>
  <si>
    <t>柚子</t>
  </si>
  <si>
    <t>蓝莓</t>
  </si>
  <si>
    <t>6.茶叶</t>
  </si>
  <si>
    <t>良种茶</t>
  </si>
  <si>
    <t>土茶</t>
  </si>
  <si>
    <t>二、损毁大棚</t>
  </si>
  <si>
    <t>育苗大棚</t>
  </si>
  <si>
    <t>座</t>
  </si>
  <si>
    <t>蔬菜大棚</t>
  </si>
  <si>
    <t>三、畜牧养殖业</t>
  </si>
  <si>
    <t>1.大牲畜</t>
  </si>
  <si>
    <t>牛</t>
  </si>
  <si>
    <t>头</t>
  </si>
  <si>
    <t>马</t>
  </si>
  <si>
    <t>匹</t>
  </si>
  <si>
    <t>驴</t>
  </si>
  <si>
    <t>骡</t>
  </si>
  <si>
    <t>骆驼</t>
  </si>
  <si>
    <t>2.小生畜</t>
  </si>
  <si>
    <t>猪</t>
  </si>
  <si>
    <t>只</t>
  </si>
  <si>
    <t>羊</t>
  </si>
  <si>
    <t>免</t>
  </si>
  <si>
    <t>3.家禽</t>
  </si>
  <si>
    <t>鸡</t>
  </si>
  <si>
    <t>鸭</t>
  </si>
  <si>
    <t>鹅</t>
  </si>
  <si>
    <t>4.中蜂</t>
  </si>
  <si>
    <t>蜂蜜</t>
  </si>
  <si>
    <t>斤</t>
  </si>
  <si>
    <t>四、渔业</t>
  </si>
  <si>
    <t>草鱼</t>
  </si>
  <si>
    <t>冷水鱼</t>
  </si>
  <si>
    <t>居民灾害损失情况台账</t>
  </si>
  <si>
    <t>填报单位：石柱县             乡镇（街道）          村（居）</t>
  </si>
  <si>
    <t>填报人：</t>
  </si>
  <si>
    <t>填报日期：</t>
  </si>
  <si>
    <t>序号</t>
  </si>
  <si>
    <t>户主姓名</t>
  </si>
  <si>
    <t>户主身份证号</t>
  </si>
  <si>
    <t>联系电话</t>
  </si>
  <si>
    <t>家庭类型</t>
  </si>
  <si>
    <t>是否脱贫户</t>
  </si>
  <si>
    <t>是否监测户</t>
  </si>
  <si>
    <t xml:space="preserve">受灾人口（人）    </t>
  </si>
  <si>
    <t>家庭住址</t>
  </si>
  <si>
    <t>受灾
时间</t>
  </si>
  <si>
    <t>灾害
种类</t>
  </si>
  <si>
    <t>受损房屋</t>
  </si>
  <si>
    <t>受损家庭财产</t>
  </si>
  <si>
    <t>农林牧渔</t>
  </si>
  <si>
    <t>总经济损失（万元）</t>
  </si>
  <si>
    <t>房屋倒塌</t>
  </si>
  <si>
    <t>严重损房</t>
  </si>
  <si>
    <t>一般损坏</t>
  </si>
  <si>
    <t>房屋经济损失（万元）</t>
  </si>
  <si>
    <t>财产名称</t>
  </si>
  <si>
    <t>数量（个、台、件）</t>
  </si>
  <si>
    <t>经济损失（万元）</t>
  </si>
  <si>
    <t>农业</t>
  </si>
  <si>
    <t>农业经济损失（万元）</t>
  </si>
  <si>
    <t>林业</t>
  </si>
  <si>
    <t>林业经济损失（万元）</t>
  </si>
  <si>
    <t>畜牧养殖业</t>
  </si>
  <si>
    <t>畜牧养殖业经济损失（万元）</t>
  </si>
  <si>
    <t>渔业</t>
  </si>
  <si>
    <t>渔业经济损失（万元）</t>
  </si>
  <si>
    <t>间数</t>
  </si>
  <si>
    <t>农作物受灾面积（亩）</t>
  </si>
  <si>
    <t>其中：粮食作物受灾面积（亩）</t>
  </si>
  <si>
    <t>农作物成灾面积（亩）</t>
  </si>
  <si>
    <t>其中：粮食作物成灾面积（亩）</t>
  </si>
  <si>
    <t>农作物绝收面积（亩）</t>
  </si>
  <si>
    <t>其中：粮食作物绝收面积（亩）</t>
  </si>
  <si>
    <t>受灾面积（亩）</t>
  </si>
  <si>
    <t>受损牲畜数量（头）</t>
  </si>
  <si>
    <t>毁损圈舍数量（个）</t>
  </si>
  <si>
    <t>毁损圈舍面积（㎡）</t>
  </si>
  <si>
    <r>
      <rPr>
        <b/>
        <sz val="10"/>
        <color theme="1"/>
        <rFont val="微软雅黑"/>
        <charset val="134"/>
      </rPr>
      <t>填报说明</t>
    </r>
    <r>
      <rPr>
        <sz val="10"/>
        <color theme="1"/>
        <rFont val="微软雅黑"/>
        <charset val="134"/>
      </rPr>
      <t>：</t>
    </r>
    <r>
      <rPr>
        <sz val="10"/>
        <color theme="1"/>
        <rFont val="方正仿宋_GBK"/>
        <charset val="134"/>
      </rPr>
      <t>1.本表适用于农村居民住宅用房、家庭财产及其他受损情况统计；2.是否脱贫户填报时"是"或""否"；</t>
    </r>
    <r>
      <rPr>
        <sz val="10"/>
        <color theme="1"/>
        <rFont val="微软雅黑"/>
        <charset val="134"/>
      </rPr>
      <t>3</t>
    </r>
    <r>
      <rPr>
        <sz val="10"/>
        <color theme="1"/>
        <rFont val="方正仿宋_GBK"/>
        <charset val="134"/>
      </rPr>
      <t>.其他指标按自然灾害情况统计调查制度填报。</t>
    </r>
  </si>
  <si>
    <t>工矿商贸灾害损失情况台账</t>
  </si>
  <si>
    <t>填报人：                  填报日期：</t>
  </si>
  <si>
    <t>灾害时间</t>
  </si>
  <si>
    <t>灾害种类</t>
  </si>
  <si>
    <t>企业名称</t>
  </si>
  <si>
    <t>损失情况</t>
  </si>
  <si>
    <t>直接经济损失
（万元）</t>
  </si>
  <si>
    <r>
      <rPr>
        <b/>
        <sz val="10"/>
        <color theme="1"/>
        <rFont val="微软雅黑"/>
        <charset val="134"/>
      </rPr>
      <t>填报说明：</t>
    </r>
    <r>
      <rPr>
        <sz val="10"/>
        <color theme="1"/>
        <rFont val="方正仿宋_GBK"/>
        <charset val="134"/>
      </rPr>
      <t>统计范围为本行政区域内因自然灾害导致工矿商贸业厂房、仓库、设备设施、原材料、半成品、产成品、待售商品等遭受损毁的企业、网点和门店。</t>
    </r>
  </si>
  <si>
    <t>基础设施、公共服务灾害损失情况台账</t>
  </si>
  <si>
    <t>灾害地点</t>
  </si>
  <si>
    <t>受损体类别</t>
  </si>
  <si>
    <t>受损数量</t>
  </si>
  <si>
    <r>
      <rPr>
        <b/>
        <sz val="10"/>
        <color theme="1"/>
        <rFont val="微软雅黑"/>
        <charset val="134"/>
      </rPr>
      <t>填报说明：</t>
    </r>
    <r>
      <rPr>
        <sz val="10"/>
        <color theme="1"/>
        <rFont val="方正仿宋_GBK"/>
        <charset val="134"/>
      </rPr>
      <t>受损体类别为本行政区域内因自然灾害导致基础设施（交通、通信、电力、水利、市政）公共服务（教育、文旅、体育、医疗、社会服务、广播电视）等遭受损毁的公共承载体。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</si>
</sst>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_);[Red]\(0\)"/>
    <numFmt numFmtId="179" formatCode="0.00_ "/>
    <numFmt numFmtId="180" formatCode="0.000_ "/>
  </numFmts>
  <fonts count="67">
    <font>
      <sz val="11"/>
      <color theme="1"/>
      <name val="宋体"/>
      <charset val="134"/>
      <scheme val="minor"/>
    </font>
    <font>
      <sz val="12"/>
      <color theme="1"/>
      <name val="方正仿宋_GBK"/>
      <charset val="134"/>
    </font>
    <font>
      <sz val="12"/>
      <color theme="1"/>
      <name val="宋体"/>
      <charset val="134"/>
      <scheme val="minor"/>
    </font>
    <font>
      <b/>
      <sz val="12"/>
      <color theme="1"/>
      <name val="方正小标宋_GBK"/>
      <charset val="134"/>
    </font>
    <font>
      <sz val="20"/>
      <color theme="1"/>
      <name val="方正小标宋_GBK"/>
      <charset val="134"/>
    </font>
    <font>
      <sz val="12"/>
      <name val="方正仿宋_GBK"/>
      <charset val="134"/>
    </font>
    <font>
      <sz val="12"/>
      <color theme="1"/>
      <name val="方正黑体_GBK"/>
      <charset val="134"/>
    </font>
    <font>
      <b/>
      <sz val="10"/>
      <color theme="1"/>
      <name val="微软雅黑"/>
      <charset val="134"/>
    </font>
    <font>
      <sz val="10"/>
      <color theme="1"/>
      <name val="方正仿宋_GBK"/>
      <charset val="134"/>
    </font>
    <font>
      <sz val="10"/>
      <color theme="1"/>
      <name val="宋体"/>
      <charset val="134"/>
      <scheme val="minor"/>
    </font>
    <font>
      <sz val="12"/>
      <color theme="1"/>
      <name val="方正小标宋_GBK"/>
      <charset val="134"/>
    </font>
    <font>
      <sz val="12"/>
      <name val="宋体"/>
      <charset val="134"/>
    </font>
    <font>
      <sz val="10"/>
      <name val="方正仿宋_GBK"/>
      <charset val="134"/>
    </font>
    <font>
      <sz val="11"/>
      <color indexed="8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方正仿宋_GBK"/>
      <charset val="134"/>
    </font>
    <font>
      <b/>
      <sz val="10"/>
      <color theme="1"/>
      <name val="方正仿宋_GBK"/>
      <charset val="134"/>
    </font>
    <font>
      <sz val="10"/>
      <color indexed="8"/>
      <name val="微软雅黑"/>
      <charset val="134"/>
    </font>
    <font>
      <sz val="24"/>
      <name val="方正大黑_GBK"/>
      <charset val="134"/>
    </font>
    <font>
      <b/>
      <sz val="12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name val="方正黑体_GBK"/>
      <charset val="134"/>
    </font>
    <font>
      <sz val="11"/>
      <name val="仿宋"/>
      <charset val="134"/>
    </font>
    <font>
      <b/>
      <sz val="9"/>
      <name val="方正仿宋_GBK"/>
      <charset val="134"/>
    </font>
    <font>
      <sz val="10"/>
      <name val="仿宋"/>
      <charset val="134"/>
    </font>
    <font>
      <sz val="9"/>
      <name val="方正仿宋_GBK"/>
      <charset val="134"/>
    </font>
    <font>
      <sz val="11"/>
      <name val="宋体"/>
      <charset val="134"/>
    </font>
    <font>
      <b/>
      <sz val="11"/>
      <name val="仿宋"/>
      <charset val="134"/>
    </font>
    <font>
      <b/>
      <sz val="9"/>
      <color theme="1"/>
      <name val="方正仿宋_GBK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b/>
      <sz val="11"/>
      <color theme="1"/>
      <name val="仿宋"/>
      <charset val="134"/>
    </font>
    <font>
      <sz val="10"/>
      <color rgb="FFFF0000"/>
      <name val="仿宋"/>
      <charset val="134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仿宋"/>
      <charset val="134"/>
    </font>
    <font>
      <sz val="9"/>
      <color rgb="FFFF0000"/>
      <name val="方正仿宋_GBK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0"/>
      <color theme="1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9" borderId="18" applyNumberFormat="0" applyAlignment="0" applyProtection="0">
      <alignment vertical="center"/>
    </xf>
    <xf numFmtId="0" fontId="53" fillId="10" borderId="19" applyNumberFormat="0" applyAlignment="0" applyProtection="0">
      <alignment vertical="center"/>
    </xf>
    <xf numFmtId="0" fontId="54" fillId="10" borderId="18" applyNumberFormat="0" applyAlignment="0" applyProtection="0">
      <alignment vertical="center"/>
    </xf>
    <xf numFmtId="0" fontId="55" fillId="11" borderId="20" applyNumberFormat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3" fillId="0" borderId="0"/>
    <xf numFmtId="0" fontId="64" fillId="0" borderId="0">
      <alignment vertical="center"/>
    </xf>
    <xf numFmtId="0" fontId="64" fillId="0" borderId="0"/>
    <xf numFmtId="0" fontId="63" fillId="0" borderId="0"/>
    <xf numFmtId="0" fontId="64" fillId="0" borderId="0">
      <alignment vertical="center"/>
    </xf>
    <xf numFmtId="0" fontId="65" fillId="0" borderId="0"/>
    <xf numFmtId="0" fontId="11" fillId="0" borderId="0"/>
    <xf numFmtId="0" fontId="0" fillId="0" borderId="0"/>
    <xf numFmtId="0" fontId="64" fillId="0" borderId="0">
      <alignment vertical="center"/>
    </xf>
    <xf numFmtId="0" fontId="11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64" fillId="0" borderId="0"/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0" fillId="0" borderId="0"/>
    <xf numFmtId="0" fontId="11" fillId="0" borderId="0"/>
    <xf numFmtId="0" fontId="0" fillId="0" borderId="0">
      <alignment vertical="center"/>
    </xf>
    <xf numFmtId="0" fontId="65" fillId="0" borderId="0"/>
    <xf numFmtId="0" fontId="6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4" fillId="0" borderId="0"/>
    <xf numFmtId="0" fontId="64" fillId="0" borderId="0"/>
    <xf numFmtId="0" fontId="64" fillId="0" borderId="0">
      <alignment vertical="center"/>
    </xf>
    <xf numFmtId="0" fontId="0" fillId="0" borderId="0">
      <alignment vertical="center"/>
    </xf>
    <xf numFmtId="0" fontId="64" fillId="0" borderId="0"/>
    <xf numFmtId="0" fontId="64" fillId="0" borderId="0"/>
    <xf numFmtId="0" fontId="65" fillId="0" borderId="0"/>
    <xf numFmtId="0" fontId="11" fillId="0" borderId="0"/>
    <xf numFmtId="0" fontId="11" fillId="0" borderId="0"/>
    <xf numFmtId="0" fontId="0" fillId="0" borderId="0"/>
    <xf numFmtId="0" fontId="11" fillId="0" borderId="0">
      <alignment vertical="center"/>
    </xf>
    <xf numFmtId="0" fontId="65" fillId="0" borderId="0"/>
    <xf numFmtId="0" fontId="63" fillId="0" borderId="0"/>
  </cellStyleXfs>
  <cellXfs count="17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76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76" applyFont="1" applyBorder="1" applyAlignment="1">
      <alignment horizontal="center" vertical="center" wrapText="1"/>
    </xf>
    <xf numFmtId="0" fontId="1" fillId="0" borderId="1" xfId="68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11" fillId="0" borderId="1" xfId="67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9" fillId="0" borderId="0" xfId="0" applyFont="1">
      <alignment vertical="center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82" applyFont="1" applyFill="1" applyBorder="1" applyAlignment="1">
      <alignment horizontal="center" vertical="center"/>
    </xf>
    <xf numFmtId="49" fontId="13" fillId="0" borderId="1" xfId="82" applyNumberFormat="1" applyFont="1" applyFill="1" applyBorder="1" applyAlignment="1">
      <alignment horizontal="center" vertical="center"/>
    </xf>
    <xf numFmtId="176" fontId="13" fillId="0" borderId="1" xfId="66" applyNumberFormat="1" applyFont="1" applyFill="1" applyBorder="1" applyAlignment="1">
      <alignment horizontal="center" vertical="center" wrapText="1"/>
    </xf>
    <xf numFmtId="0" fontId="14" fillId="0" borderId="1" xfId="82" applyFont="1" applyFill="1" applyBorder="1" applyAlignment="1">
      <alignment horizontal="center" vertical="center" wrapText="1"/>
    </xf>
    <xf numFmtId="49" fontId="14" fillId="0" borderId="1" xfId="82" applyNumberFormat="1" applyFont="1" applyFill="1" applyBorder="1" applyAlignment="1">
      <alignment horizontal="center" vertical="center" wrapText="1"/>
    </xf>
    <xf numFmtId="0" fontId="14" fillId="0" borderId="1" xfId="66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7" fillId="0" borderId="0" xfId="79" applyFont="1" applyFill="1" applyBorder="1" applyAlignment="1">
      <alignment horizontal="center" vertical="center"/>
    </xf>
    <xf numFmtId="0" fontId="17" fillId="0" borderId="0" xfId="79" applyFont="1" applyFill="1" applyAlignment="1">
      <alignment horizontal="center" vertical="center"/>
    </xf>
    <xf numFmtId="0" fontId="18" fillId="2" borderId="0" xfId="0" applyFont="1" applyFill="1" applyAlignment="1" applyProtection="1">
      <alignment horizontal="center" vertical="center"/>
    </xf>
    <xf numFmtId="0" fontId="18" fillId="2" borderId="0" xfId="0" applyFont="1" applyFill="1" applyAlignment="1" applyProtection="1">
      <alignment horizontal="center" vertical="center"/>
      <protection locked="0"/>
    </xf>
    <xf numFmtId="0" fontId="19" fillId="2" borderId="0" xfId="0" applyFont="1" applyFill="1" applyAlignment="1" applyProtection="1">
      <alignment horizontal="center" vertical="center"/>
    </xf>
    <xf numFmtId="0" fontId="19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left" vertical="center" wrapText="1"/>
    </xf>
    <xf numFmtId="0" fontId="11" fillId="2" borderId="0" xfId="0" applyFont="1" applyFill="1" applyAlignment="1" applyProtection="1">
      <alignment horizontal="left" vertical="center" wrapText="1"/>
      <protection locked="0"/>
    </xf>
    <xf numFmtId="0" fontId="20" fillId="2" borderId="12" xfId="0" applyFont="1" applyFill="1" applyBorder="1" applyAlignment="1" applyProtection="1">
      <alignment horizontal="center" vertical="center"/>
    </xf>
    <xf numFmtId="0" fontId="20" fillId="2" borderId="6" xfId="0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 wrapText="1"/>
      <protection locked="0"/>
    </xf>
    <xf numFmtId="0" fontId="20" fillId="2" borderId="8" xfId="0" applyFont="1" applyFill="1" applyBorder="1" applyAlignment="1" applyProtection="1">
      <alignment horizontal="center" vertical="center" wrapText="1"/>
    </xf>
    <xf numFmtId="0" fontId="21" fillId="3" borderId="11" xfId="0" applyFont="1" applyFill="1" applyBorder="1" applyAlignment="1" applyProtection="1">
      <alignment horizontal="center" vertical="center"/>
    </xf>
    <xf numFmtId="0" fontId="21" fillId="3" borderId="12" xfId="0" applyFont="1" applyFill="1" applyBorder="1" applyAlignment="1" applyProtection="1">
      <alignment horizontal="center" vertical="center"/>
    </xf>
    <xf numFmtId="0" fontId="22" fillId="3" borderId="14" xfId="0" applyFont="1" applyFill="1" applyBorder="1" applyAlignment="1" applyProtection="1">
      <alignment horizontal="center" vertical="center" wrapText="1"/>
    </xf>
    <xf numFmtId="0" fontId="23" fillId="3" borderId="12" xfId="0" applyFont="1" applyFill="1" applyBorder="1" applyAlignment="1" applyProtection="1">
      <alignment horizontal="left" vertical="center" wrapText="1"/>
    </xf>
    <xf numFmtId="0" fontId="23" fillId="3" borderId="10" xfId="0" applyFont="1" applyFill="1" applyBorder="1" applyAlignment="1" applyProtection="1">
      <alignment horizontal="left" vertical="center" wrapText="1"/>
    </xf>
    <xf numFmtId="0" fontId="21" fillId="3" borderId="10" xfId="0" applyFont="1" applyFill="1" applyBorder="1" applyAlignment="1" applyProtection="1">
      <alignment horizontal="center" vertical="center" wrapText="1"/>
    </xf>
    <xf numFmtId="0" fontId="21" fillId="3" borderId="12" xfId="0" applyFont="1" applyFill="1" applyBorder="1" applyAlignment="1" applyProtection="1">
      <alignment horizontal="center" vertical="center" wrapText="1"/>
    </xf>
    <xf numFmtId="179" fontId="24" fillId="3" borderId="1" xfId="0" applyNumberFormat="1" applyFont="1" applyFill="1" applyBorder="1" applyAlignment="1" applyProtection="1">
      <alignment horizontal="center" vertical="center" wrapText="1"/>
    </xf>
    <xf numFmtId="180" fontId="24" fillId="3" borderId="1" xfId="0" applyNumberFormat="1" applyFont="1" applyFill="1" applyBorder="1" applyAlignment="1" applyProtection="1">
      <alignment horizontal="center" vertical="center" wrapText="1"/>
    </xf>
    <xf numFmtId="0" fontId="25" fillId="4" borderId="12" xfId="0" applyFont="1" applyFill="1" applyBorder="1" applyAlignment="1" applyProtection="1">
      <alignment vertical="center" wrapText="1"/>
    </xf>
    <xf numFmtId="0" fontId="26" fillId="4" borderId="1" xfId="0" applyFont="1" applyFill="1" applyBorder="1" applyAlignment="1" applyProtection="1">
      <alignment horizontal="center" vertical="center" wrapText="1"/>
    </xf>
    <xf numFmtId="0" fontId="22" fillId="4" borderId="14" xfId="0" applyFont="1" applyFill="1" applyBorder="1" applyAlignment="1" applyProtection="1">
      <alignment horizontal="center" vertical="center" wrapText="1"/>
    </xf>
    <xf numFmtId="179" fontId="27" fillId="4" borderId="1" xfId="0" applyNumberFormat="1" applyFont="1" applyFill="1" applyBorder="1" applyAlignment="1" applyProtection="1">
      <alignment horizontal="center" vertical="center" wrapText="1"/>
    </xf>
    <xf numFmtId="0" fontId="26" fillId="5" borderId="12" xfId="0" applyFont="1" applyFill="1" applyBorder="1" applyAlignment="1" applyProtection="1">
      <alignment horizontal="left" vertical="center" wrapText="1"/>
    </xf>
    <xf numFmtId="0" fontId="26" fillId="5" borderId="1" xfId="0" applyFont="1" applyFill="1" applyBorder="1" applyAlignment="1" applyProtection="1">
      <alignment horizontal="center" vertical="center" wrapText="1"/>
    </xf>
    <xf numFmtId="0" fontId="28" fillId="5" borderId="1" xfId="0" applyFont="1" applyFill="1" applyBorder="1" applyAlignment="1" applyProtection="1">
      <alignment horizontal="center" vertical="center" wrapText="1"/>
    </xf>
    <xf numFmtId="0" fontId="29" fillId="0" borderId="1" xfId="0" applyFont="1" applyFill="1" applyBorder="1" applyAlignment="1" applyProtection="1">
      <alignment horizontal="center" vertical="center" wrapText="1"/>
      <protection locked="0"/>
    </xf>
    <xf numFmtId="179" fontId="29" fillId="5" borderId="1" xfId="0" applyNumberFormat="1" applyFont="1" applyFill="1" applyBorder="1" applyAlignment="1" applyProtection="1">
      <alignment horizontal="center" vertical="center" wrapText="1"/>
    </xf>
    <xf numFmtId="0" fontId="30" fillId="5" borderId="12" xfId="0" applyFont="1" applyFill="1" applyBorder="1" applyAlignment="1" applyProtection="1">
      <alignment horizontal="left" vertical="center" wrapText="1"/>
    </xf>
    <xf numFmtId="0" fontId="26" fillId="5" borderId="12" xfId="0" applyFont="1" applyFill="1" applyBorder="1" applyAlignment="1" applyProtection="1">
      <alignment horizontal="left" vertical="center"/>
    </xf>
    <xf numFmtId="0" fontId="28" fillId="5" borderId="1" xfId="0" applyFont="1" applyFill="1" applyBorder="1" applyAlignment="1" applyProtection="1">
      <alignment horizontal="center" vertical="center"/>
    </xf>
    <xf numFmtId="0" fontId="22" fillId="0" borderId="14" xfId="0" applyFont="1" applyFill="1" applyBorder="1" applyAlignment="1" applyProtection="1">
      <alignment horizontal="center" vertical="center" wrapText="1"/>
      <protection locked="0"/>
    </xf>
    <xf numFmtId="0" fontId="25" fillId="4" borderId="11" xfId="0" applyFont="1" applyFill="1" applyBorder="1" applyAlignment="1" applyProtection="1">
      <alignment vertical="center" wrapText="1"/>
    </xf>
    <xf numFmtId="0" fontId="31" fillId="4" borderId="1" xfId="0" applyFont="1" applyFill="1" applyBorder="1" applyAlignment="1" applyProtection="1">
      <alignment horizontal="center" vertical="center" wrapText="1"/>
    </xf>
    <xf numFmtId="0" fontId="21" fillId="4" borderId="14" xfId="0" applyFont="1" applyFill="1" applyBorder="1" applyAlignment="1" applyProtection="1">
      <alignment horizontal="center" vertical="center" wrapText="1"/>
    </xf>
    <xf numFmtId="179" fontId="32" fillId="4" borderId="1" xfId="0" applyNumberFormat="1" applyFont="1" applyFill="1" applyBorder="1" applyAlignment="1" applyProtection="1">
      <alignment horizontal="center" vertical="center" wrapText="1"/>
    </xf>
    <xf numFmtId="0" fontId="31" fillId="6" borderId="11" xfId="0" applyFont="1" applyFill="1" applyBorder="1" applyAlignment="1" applyProtection="1">
      <alignment vertical="center" wrapText="1"/>
    </xf>
    <xf numFmtId="0" fontId="26" fillId="6" borderId="1" xfId="0" applyFont="1" applyFill="1" applyBorder="1" applyAlignment="1" applyProtection="1">
      <alignment horizontal="center" vertical="center" wrapText="1"/>
    </xf>
    <xf numFmtId="0" fontId="22" fillId="6" borderId="14" xfId="0" applyFont="1" applyFill="1" applyBorder="1" applyAlignment="1" applyProtection="1">
      <alignment horizontal="center" vertical="center" wrapText="1"/>
    </xf>
    <xf numFmtId="179" fontId="27" fillId="6" borderId="1" xfId="0" applyNumberFormat="1" applyFont="1" applyFill="1" applyBorder="1" applyAlignment="1" applyProtection="1">
      <alignment horizontal="center" vertical="center" wrapText="1"/>
    </xf>
    <xf numFmtId="0" fontId="31" fillId="6" borderId="12" xfId="0" applyFont="1" applyFill="1" applyBorder="1" applyAlignment="1" applyProtection="1">
      <alignment vertical="center" wrapText="1"/>
    </xf>
    <xf numFmtId="0" fontId="22" fillId="6" borderId="1" xfId="0" applyFont="1" applyFill="1" applyBorder="1" applyAlignment="1" applyProtection="1">
      <alignment horizontal="center" vertical="center" wrapText="1"/>
    </xf>
    <xf numFmtId="180" fontId="27" fillId="6" borderId="1" xfId="0" applyNumberFormat="1" applyFont="1" applyFill="1" applyBorder="1" applyAlignment="1" applyProtection="1">
      <alignment horizontal="center" vertical="center" wrapText="1"/>
    </xf>
    <xf numFmtId="0" fontId="26" fillId="5" borderId="12" xfId="0" applyFont="1" applyFill="1" applyBorder="1" applyAlignment="1" applyProtection="1">
      <alignment horizontal="right" vertical="center" wrapText="1"/>
    </xf>
    <xf numFmtId="0" fontId="28" fillId="5" borderId="1" xfId="76" applyFont="1" applyFill="1" applyBorder="1" applyAlignment="1" applyProtection="1">
      <alignment horizontal="center" vertical="center" wrapText="1"/>
    </xf>
    <xf numFmtId="0" fontId="33" fillId="5" borderId="12" xfId="0" applyFont="1" applyFill="1" applyBorder="1" applyAlignment="1" applyProtection="1">
      <alignment horizontal="right" vertical="center" wrapText="1"/>
    </xf>
    <xf numFmtId="0" fontId="34" fillId="5" borderId="1" xfId="76" applyFont="1" applyFill="1" applyBorder="1" applyAlignment="1" applyProtection="1">
      <alignment horizontal="center" vertical="center" wrapText="1"/>
    </xf>
    <xf numFmtId="0" fontId="33" fillId="5" borderId="12" xfId="0" applyFont="1" applyFill="1" applyBorder="1" applyAlignment="1" applyProtection="1">
      <alignment horizontal="right" vertical="center"/>
    </xf>
    <xf numFmtId="0" fontId="30" fillId="6" borderId="1" xfId="0" applyFont="1" applyFill="1" applyBorder="1" applyAlignment="1" applyProtection="1">
      <alignment horizontal="center" vertical="center" wrapText="1"/>
    </xf>
    <xf numFmtId="0" fontId="35" fillId="6" borderId="11" xfId="0" applyFont="1" applyFill="1" applyBorder="1" applyAlignment="1" applyProtection="1">
      <alignment horizontal="right" vertical="center" wrapText="1"/>
    </xf>
    <xf numFmtId="179" fontId="32" fillId="6" borderId="1" xfId="0" applyNumberFormat="1" applyFont="1" applyFill="1" applyBorder="1" applyAlignment="1" applyProtection="1">
      <alignment horizontal="center" vertical="center" wrapText="1"/>
    </xf>
    <xf numFmtId="180" fontId="32" fillId="6" borderId="1" xfId="0" applyNumberFormat="1" applyFont="1" applyFill="1" applyBorder="1" applyAlignment="1" applyProtection="1">
      <alignment horizontal="center" vertical="center" wrapText="1"/>
    </xf>
    <xf numFmtId="0" fontId="36" fillId="7" borderId="1" xfId="76" applyFont="1" applyFill="1" applyBorder="1" applyAlignment="1" applyProtection="1">
      <alignment horizontal="center" vertical="center" wrapText="1"/>
    </xf>
    <xf numFmtId="0" fontId="36" fillId="5" borderId="1" xfId="0" applyFont="1" applyFill="1" applyBorder="1" applyAlignment="1" applyProtection="1">
      <alignment horizontal="center" vertical="center" wrapText="1"/>
    </xf>
    <xf numFmtId="0" fontId="28" fillId="7" borderId="1" xfId="76" applyFont="1" applyFill="1" applyBorder="1" applyAlignment="1" applyProtection="1">
      <alignment horizontal="center" vertical="center" wrapText="1"/>
    </xf>
    <xf numFmtId="0" fontId="20" fillId="2" borderId="10" xfId="0" applyFont="1" applyFill="1" applyBorder="1" applyAlignment="1" applyProtection="1">
      <alignment horizontal="center" vertical="center" wrapText="1"/>
      <protection locked="0"/>
    </xf>
    <xf numFmtId="0" fontId="20" fillId="2" borderId="11" xfId="0" applyFont="1" applyFill="1" applyBorder="1" applyAlignment="1" applyProtection="1">
      <alignment horizontal="center" vertical="center" wrapText="1"/>
      <protection locked="0"/>
    </xf>
    <xf numFmtId="0" fontId="20" fillId="2" borderId="12" xfId="0" applyFont="1" applyFill="1" applyBorder="1" applyAlignment="1" applyProtection="1">
      <alignment horizontal="center" vertical="center" wrapText="1"/>
      <protection locked="0"/>
    </xf>
    <xf numFmtId="0" fontId="37" fillId="2" borderId="0" xfId="0" applyFont="1" applyFill="1" applyAlignment="1" applyProtection="1">
      <alignment vertical="center"/>
      <protection locked="0"/>
    </xf>
    <xf numFmtId="0" fontId="38" fillId="2" borderId="1" xfId="0" applyFont="1" applyFill="1" applyBorder="1" applyAlignment="1" applyProtection="1">
      <alignment horizontal="center" vertical="center"/>
      <protection locked="0"/>
    </xf>
    <xf numFmtId="179" fontId="27" fillId="3" borderId="1" xfId="0" applyNumberFormat="1" applyFont="1" applyFill="1" applyBorder="1" applyAlignment="1" applyProtection="1">
      <alignment horizontal="center" vertical="center" wrapText="1"/>
    </xf>
    <xf numFmtId="179" fontId="22" fillId="3" borderId="1" xfId="0" applyNumberFormat="1" applyFont="1" applyFill="1" applyBorder="1" applyAlignment="1" applyProtection="1">
      <alignment horizontal="center" vertical="center" wrapText="1"/>
    </xf>
    <xf numFmtId="0" fontId="39" fillId="3" borderId="1" xfId="0" applyFont="1" applyFill="1" applyBorder="1" applyAlignment="1" applyProtection="1">
      <alignment vertical="center"/>
    </xf>
    <xf numFmtId="0" fontId="21" fillId="3" borderId="1" xfId="0" applyFont="1" applyFill="1" applyBorder="1" applyAlignment="1" applyProtection="1">
      <alignment vertical="center"/>
    </xf>
    <xf numFmtId="0" fontId="39" fillId="4" borderId="1" xfId="0" applyFont="1" applyFill="1" applyBorder="1" applyAlignment="1" applyProtection="1">
      <alignment vertical="center"/>
    </xf>
    <xf numFmtId="179" fontId="40" fillId="5" borderId="1" xfId="0" applyNumberFormat="1" applyFont="1" applyFill="1" applyBorder="1" applyAlignment="1" applyProtection="1">
      <alignment vertical="center"/>
    </xf>
    <xf numFmtId="0" fontId="40" fillId="0" borderId="1" xfId="0" applyFont="1" applyFill="1" applyBorder="1" applyAlignment="1" applyProtection="1">
      <alignment vertical="center"/>
      <protection locked="0"/>
    </xf>
    <xf numFmtId="0" fontId="39" fillId="6" borderId="1" xfId="0" applyFont="1" applyFill="1" applyBorder="1" applyAlignment="1" applyProtection="1">
      <alignment vertical="center"/>
    </xf>
    <xf numFmtId="0" fontId="9" fillId="0" borderId="1" xfId="0" applyFont="1" applyFill="1" applyBorder="1" applyAlignment="1" applyProtection="1">
      <alignment vertical="center"/>
      <protection locked="0"/>
    </xf>
    <xf numFmtId="0" fontId="39" fillId="0" borderId="1" xfId="0" applyFont="1" applyFill="1" applyBorder="1" applyAlignment="1" applyProtection="1">
      <alignment vertical="center"/>
      <protection locked="0"/>
    </xf>
    <xf numFmtId="0" fontId="38" fillId="6" borderId="1" xfId="0" applyFont="1" applyFill="1" applyBorder="1" applyAlignment="1" applyProtection="1">
      <alignment vertical="center"/>
    </xf>
    <xf numFmtId="0" fontId="31" fillId="6" borderId="12" xfId="0" applyFont="1" applyFill="1" applyBorder="1" applyAlignment="1" applyProtection="1">
      <alignment horizontal="right" vertical="center" wrapText="1"/>
    </xf>
    <xf numFmtId="0" fontId="26" fillId="5" borderId="4" xfId="0" applyFont="1" applyFill="1" applyBorder="1" applyAlignment="1" applyProtection="1">
      <alignment horizontal="right" vertical="center" wrapText="1"/>
    </xf>
    <xf numFmtId="0" fontId="41" fillId="5" borderId="1" xfId="0" applyFont="1" applyFill="1" applyBorder="1" applyAlignment="1" applyProtection="1">
      <alignment horizontal="center" vertical="center" wrapText="1"/>
    </xf>
    <xf numFmtId="0" fontId="28" fillId="5" borderId="6" xfId="0" applyFont="1" applyFill="1" applyBorder="1" applyAlignment="1" applyProtection="1">
      <alignment horizontal="center" vertical="center" wrapText="1"/>
    </xf>
    <xf numFmtId="179" fontId="29" fillId="5" borderId="6" xfId="0" applyNumberFormat="1" applyFont="1" applyFill="1" applyBorder="1" applyAlignment="1" applyProtection="1">
      <alignment horizontal="center" vertical="center" wrapText="1"/>
    </xf>
    <xf numFmtId="0" fontId="23" fillId="3" borderId="4" xfId="0" applyFont="1" applyFill="1" applyBorder="1" applyAlignment="1" applyProtection="1">
      <alignment horizontal="right" vertical="center" wrapText="1"/>
    </xf>
    <xf numFmtId="0" fontId="30" fillId="3" borderId="1" xfId="0" applyFont="1" applyFill="1" applyBorder="1" applyAlignment="1" applyProtection="1">
      <alignment horizontal="center" vertical="center" wrapText="1"/>
    </xf>
    <xf numFmtId="0" fontId="22" fillId="3" borderId="1" xfId="0" applyFont="1" applyFill="1" applyBorder="1" applyAlignment="1" applyProtection="1">
      <alignment horizontal="center" vertical="center" wrapText="1"/>
    </xf>
    <xf numFmtId="0" fontId="21" fillId="3" borderId="1" xfId="0" applyFont="1" applyFill="1" applyBorder="1" applyAlignment="1" applyProtection="1">
      <alignment horizontal="center" vertical="center" wrapText="1"/>
    </xf>
    <xf numFmtId="180" fontId="21" fillId="3" borderId="1" xfId="0" applyNumberFormat="1" applyFont="1" applyFill="1" applyBorder="1" applyAlignment="1" applyProtection="1">
      <alignment horizontal="center" vertical="center" wrapText="1"/>
    </xf>
    <xf numFmtId="0" fontId="26" fillId="5" borderId="6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center" vertical="center" wrapText="1"/>
    </xf>
    <xf numFmtId="0" fontId="23" fillId="3" borderId="12" xfId="0" applyFont="1" applyFill="1" applyBorder="1" applyAlignment="1" applyProtection="1">
      <alignment horizontal="right" vertical="center" wrapText="1"/>
    </xf>
    <xf numFmtId="0" fontId="30" fillId="3" borderId="1" xfId="0" applyFont="1" applyFill="1" applyBorder="1" applyAlignment="1" applyProtection="1">
      <alignment vertical="center"/>
    </xf>
    <xf numFmtId="0" fontId="35" fillId="6" borderId="12" xfId="0" applyFont="1" applyFill="1" applyBorder="1" applyAlignment="1" applyProtection="1">
      <alignment horizontal="right" vertical="center" wrapText="1"/>
    </xf>
    <xf numFmtId="0" fontId="21" fillId="6" borderId="1" xfId="0" applyFont="1" applyFill="1" applyBorder="1" applyAlignment="1" applyProtection="1">
      <alignment horizontal="center" vertical="center" wrapText="1"/>
    </xf>
    <xf numFmtId="0" fontId="42" fillId="0" borderId="1" xfId="0" applyFont="1" applyFill="1" applyBorder="1" applyAlignment="1" applyProtection="1">
      <alignment horizontal="center" vertical="center" wrapText="1"/>
      <protection locked="0"/>
    </xf>
    <xf numFmtId="180" fontId="21" fillId="3" borderId="6" xfId="0" applyNumberFormat="1" applyFont="1" applyFill="1" applyBorder="1" applyAlignment="1" applyProtection="1">
      <alignment horizontal="center" vertical="center" wrapText="1"/>
    </xf>
    <xf numFmtId="0" fontId="21" fillId="3" borderId="6" xfId="0" applyFont="1" applyFill="1" applyBorder="1" applyAlignment="1" applyProtection="1">
      <alignment horizontal="center" vertical="center" wrapText="1"/>
    </xf>
    <xf numFmtId="0" fontId="24" fillId="3" borderId="1" xfId="0" applyFont="1" applyFill="1" applyBorder="1" applyAlignment="1" applyProtection="1">
      <alignment horizontal="center" vertical="center" wrapText="1"/>
    </xf>
    <xf numFmtId="0" fontId="23" fillId="3" borderId="1" xfId="0" applyFont="1" applyFill="1" applyBorder="1" applyAlignment="1" applyProtection="1">
      <alignment vertical="center"/>
    </xf>
    <xf numFmtId="0" fontId="27" fillId="6" borderId="1" xfId="0" applyFont="1" applyFill="1" applyBorder="1" applyAlignment="1" applyProtection="1">
      <alignment horizontal="center" vertical="center" wrapText="1"/>
    </xf>
    <xf numFmtId="0" fontId="43" fillId="6" borderId="1" xfId="0" applyFont="1" applyFill="1" applyBorder="1" applyAlignment="1" applyProtection="1">
      <alignment vertical="center"/>
    </xf>
    <xf numFmtId="176" fontId="29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27" fillId="5" borderId="6" xfId="0" applyNumberFormat="1" applyFont="1" applyFill="1" applyBorder="1" applyAlignment="1" applyProtection="1">
      <alignment horizontal="center" vertical="center" wrapText="1"/>
    </xf>
    <xf numFmtId="0" fontId="37" fillId="0" borderId="1" xfId="0" applyFont="1" applyFill="1" applyBorder="1" applyAlignment="1" applyProtection="1">
      <alignment vertical="center"/>
      <protection locked="0"/>
    </xf>
    <xf numFmtId="0" fontId="43" fillId="6" borderId="1" xfId="0" applyFont="1" applyFill="1" applyBorder="1" applyAlignment="1" applyProtection="1">
      <alignment horizontal="center" vertical="center"/>
    </xf>
    <xf numFmtId="180" fontId="43" fillId="6" borderId="1" xfId="0" applyNumberFormat="1" applyFont="1" applyFill="1" applyBorder="1" applyAlignment="1" applyProtection="1">
      <alignment horizontal="center" vertical="center"/>
    </xf>
    <xf numFmtId="0" fontId="23" fillId="3" borderId="1" xfId="0" applyFont="1" applyFill="1" applyBorder="1" applyAlignment="1" applyProtection="1">
      <alignment horizontal="center" vertical="center"/>
    </xf>
    <xf numFmtId="179" fontId="27" fillId="5" borderId="1" xfId="0" applyNumberFormat="1" applyFont="1" applyFill="1" applyBorder="1" applyAlignment="1" applyProtection="1">
      <alignment horizontal="center" vertical="center" wrapText="1"/>
    </xf>
  </cellXfs>
  <cellStyles count="8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 5" xfId="49"/>
    <cellStyle name="常规 6" xfId="50"/>
    <cellStyle name="常规 5 2" xfId="51"/>
    <cellStyle name="_ET_STYLE_NoName_00_" xfId="52"/>
    <cellStyle name="常规 12" xfId="53"/>
    <cellStyle name="_ET_STYLE_NoName_00_ 2" xfId="54"/>
    <cellStyle name="常规 10 2 4" xfId="55"/>
    <cellStyle name="常规 16" xfId="56"/>
    <cellStyle name="常规 8 2" xfId="57"/>
    <cellStyle name="常规 2 2 2" xfId="58"/>
    <cellStyle name="常规 2 2 3" xfId="59"/>
    <cellStyle name="常规 2 2" xfId="60"/>
    <cellStyle name="常规 10" xfId="61"/>
    <cellStyle name="常规 2 10" xfId="62"/>
    <cellStyle name="常规 11" xfId="63"/>
    <cellStyle name="常规 13" xfId="64"/>
    <cellStyle name="常规 14" xfId="65"/>
    <cellStyle name="常规 15" xfId="66"/>
    <cellStyle name="常规 2" xfId="67"/>
    <cellStyle name="常规 2 3" xfId="68"/>
    <cellStyle name="常规 2 4" xfId="69"/>
    <cellStyle name="常规 2 6" xfId="70"/>
    <cellStyle name="常规 3" xfId="71"/>
    <cellStyle name="常规 3 2" xfId="72"/>
    <cellStyle name="常规 3 2 2" xfId="73"/>
    <cellStyle name="常规 3 3" xfId="74"/>
    <cellStyle name="常规 3 4" xfId="75"/>
    <cellStyle name="常规 4" xfId="76"/>
    <cellStyle name="常规 4 2" xfId="77"/>
    <cellStyle name="常规 4 3" xfId="78"/>
    <cellStyle name="常规 5" xfId="79"/>
    <cellStyle name="常规 53" xfId="80"/>
    <cellStyle name="常规 59" xfId="81"/>
    <cellStyle name="常规 7" xfId="82"/>
    <cellStyle name="常规 8" xfId="83"/>
    <cellStyle name="常规 9" xfId="84"/>
    <cellStyle name="常规_Sheet1" xfId="8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3"/>
  <sheetViews>
    <sheetView workbookViewId="0">
      <selection activeCell="E17" sqref="E17"/>
    </sheetView>
  </sheetViews>
  <sheetFormatPr defaultColWidth="9" defaultRowHeight="13.5"/>
  <cols>
    <col min="1" max="1" width="11.25" customWidth="1"/>
  </cols>
  <sheetData>
    <row r="1" ht="31.5" spans="1:23">
      <c r="A1" s="71" t="s">
        <v>0</v>
      </c>
      <c r="B1" s="71"/>
      <c r="C1" s="71"/>
      <c r="D1" s="71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</row>
    <row r="2" ht="14.25" spans="1:23">
      <c r="A2" s="73"/>
      <c r="B2" s="73"/>
      <c r="C2" s="73"/>
      <c r="D2" s="73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130"/>
      <c r="R2" s="130"/>
      <c r="S2" s="130"/>
      <c r="T2" s="130"/>
      <c r="U2" s="130"/>
      <c r="V2" s="130"/>
      <c r="W2" s="130"/>
    </row>
    <row r="3" ht="14.25" spans="1:23">
      <c r="A3" s="75" t="s">
        <v>1</v>
      </c>
      <c r="B3" s="75"/>
      <c r="C3" s="75"/>
      <c r="D3" s="75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</row>
    <row r="4" spans="1:23">
      <c r="A4" s="77" t="s">
        <v>2</v>
      </c>
      <c r="B4" s="78" t="s">
        <v>3</v>
      </c>
      <c r="C4" s="79" t="s">
        <v>4</v>
      </c>
      <c r="D4" s="79"/>
      <c r="E4" s="80" t="s">
        <v>5</v>
      </c>
      <c r="F4" s="80"/>
      <c r="G4" s="80"/>
      <c r="H4" s="80" t="s">
        <v>6</v>
      </c>
      <c r="I4" s="80"/>
      <c r="J4" s="80"/>
      <c r="K4" s="80" t="s">
        <v>7</v>
      </c>
      <c r="L4" s="80"/>
      <c r="M4" s="80"/>
      <c r="N4" s="127" t="s">
        <v>8</v>
      </c>
      <c r="O4" s="128"/>
      <c r="P4" s="129"/>
      <c r="Q4" s="131" t="s">
        <v>9</v>
      </c>
      <c r="R4" s="131"/>
      <c r="S4" s="131" t="s">
        <v>10</v>
      </c>
      <c r="T4" s="131"/>
      <c r="U4" s="131" t="s">
        <v>11</v>
      </c>
      <c r="V4" s="131"/>
      <c r="W4" s="131" t="s">
        <v>12</v>
      </c>
    </row>
    <row r="5" ht="36" spans="1:23">
      <c r="A5" s="77"/>
      <c r="B5" s="81"/>
      <c r="C5" s="79" t="s">
        <v>13</v>
      </c>
      <c r="D5" s="79" t="s">
        <v>14</v>
      </c>
      <c r="E5" s="80" t="s">
        <v>15</v>
      </c>
      <c r="F5" s="80" t="s">
        <v>16</v>
      </c>
      <c r="G5" s="80" t="s">
        <v>17</v>
      </c>
      <c r="H5" s="80" t="s">
        <v>15</v>
      </c>
      <c r="I5" s="80" t="s">
        <v>16</v>
      </c>
      <c r="J5" s="80" t="s">
        <v>17</v>
      </c>
      <c r="K5" s="80" t="s">
        <v>15</v>
      </c>
      <c r="L5" s="80" t="s">
        <v>16</v>
      </c>
      <c r="M5" s="80" t="s">
        <v>17</v>
      </c>
      <c r="N5" s="80" t="s">
        <v>18</v>
      </c>
      <c r="O5" s="80" t="s">
        <v>16</v>
      </c>
      <c r="P5" s="80" t="s">
        <v>17</v>
      </c>
      <c r="Q5" s="80" t="s">
        <v>19</v>
      </c>
      <c r="R5" s="80" t="s">
        <v>17</v>
      </c>
      <c r="S5" s="80" t="s">
        <v>19</v>
      </c>
      <c r="T5" s="80" t="s">
        <v>17</v>
      </c>
      <c r="U5" s="80" t="s">
        <v>19</v>
      </c>
      <c r="V5" s="80" t="s">
        <v>17</v>
      </c>
      <c r="W5" s="131"/>
    </row>
    <row r="6" spans="1:23">
      <c r="A6" s="82" t="s">
        <v>20</v>
      </c>
      <c r="B6" s="82"/>
      <c r="C6" s="82"/>
      <c r="D6" s="83"/>
      <c r="E6" s="84" t="s">
        <v>21</v>
      </c>
      <c r="F6" s="84" t="s">
        <v>21</v>
      </c>
      <c r="G6" s="84" t="s">
        <v>21</v>
      </c>
      <c r="H6" s="84" t="s">
        <v>21</v>
      </c>
      <c r="I6" s="84" t="s">
        <v>21</v>
      </c>
      <c r="J6" s="84" t="s">
        <v>21</v>
      </c>
      <c r="K6" s="84" t="s">
        <v>21</v>
      </c>
      <c r="L6" s="84" t="s">
        <v>21</v>
      </c>
      <c r="M6" s="84" t="s">
        <v>21</v>
      </c>
      <c r="N6" s="84" t="s">
        <v>21</v>
      </c>
      <c r="O6" s="84" t="s">
        <v>21</v>
      </c>
      <c r="P6" s="84" t="s">
        <v>21</v>
      </c>
      <c r="Q6" s="84" t="s">
        <v>21</v>
      </c>
      <c r="R6" s="132">
        <f>R7+R71+R74+R91</f>
        <v>0</v>
      </c>
      <c r="S6" s="133" t="s">
        <v>21</v>
      </c>
      <c r="T6" s="133" t="s">
        <v>21</v>
      </c>
      <c r="U6" s="133" t="s">
        <v>21</v>
      </c>
      <c r="V6" s="133" t="s">
        <v>21</v>
      </c>
      <c r="W6" s="134"/>
    </row>
    <row r="7" spans="1:23">
      <c r="A7" s="85" t="s">
        <v>22</v>
      </c>
      <c r="B7" s="86"/>
      <c r="C7" s="87" t="s">
        <v>20</v>
      </c>
      <c r="D7" s="88"/>
      <c r="E7" s="89">
        <f t="shared" ref="E7:V7" si="0">E8+E20</f>
        <v>0</v>
      </c>
      <c r="F7" s="89">
        <f t="shared" si="0"/>
        <v>0</v>
      </c>
      <c r="G7" s="90">
        <f t="shared" si="0"/>
        <v>0</v>
      </c>
      <c r="H7" s="89">
        <f t="shared" si="0"/>
        <v>0</v>
      </c>
      <c r="I7" s="89">
        <f t="shared" si="0"/>
        <v>0</v>
      </c>
      <c r="J7" s="90">
        <f t="shared" si="0"/>
        <v>0</v>
      </c>
      <c r="K7" s="89">
        <f t="shared" si="0"/>
        <v>0</v>
      </c>
      <c r="L7" s="89">
        <f t="shared" si="0"/>
        <v>0</v>
      </c>
      <c r="M7" s="90">
        <f t="shared" si="0"/>
        <v>0</v>
      </c>
      <c r="N7" s="89">
        <f t="shared" si="0"/>
        <v>0</v>
      </c>
      <c r="O7" s="89">
        <f t="shared" si="0"/>
        <v>0</v>
      </c>
      <c r="P7" s="90">
        <f t="shared" si="0"/>
        <v>0</v>
      </c>
      <c r="Q7" s="89">
        <f t="shared" si="0"/>
        <v>0</v>
      </c>
      <c r="R7" s="90">
        <f t="shared" si="0"/>
        <v>0</v>
      </c>
      <c r="S7" s="89">
        <f t="shared" si="0"/>
        <v>0</v>
      </c>
      <c r="T7" s="90">
        <f t="shared" si="0"/>
        <v>0</v>
      </c>
      <c r="U7" s="90">
        <f t="shared" si="0"/>
        <v>0</v>
      </c>
      <c r="V7" s="90">
        <f t="shared" si="0"/>
        <v>0</v>
      </c>
      <c r="W7" s="135"/>
    </row>
    <row r="8" spans="1:23">
      <c r="A8" s="91" t="s">
        <v>23</v>
      </c>
      <c r="B8" s="92" t="s">
        <v>24</v>
      </c>
      <c r="C8" s="93" t="s">
        <v>21</v>
      </c>
      <c r="D8" s="93" t="s">
        <v>21</v>
      </c>
      <c r="E8" s="94">
        <f t="shared" ref="E8:V8" si="1">SUM(E9:E19)</f>
        <v>0</v>
      </c>
      <c r="F8" s="94">
        <f t="shared" si="1"/>
        <v>0</v>
      </c>
      <c r="G8" s="94">
        <f t="shared" si="1"/>
        <v>0</v>
      </c>
      <c r="H8" s="94">
        <f t="shared" si="1"/>
        <v>0</v>
      </c>
      <c r="I8" s="94">
        <f t="shared" si="1"/>
        <v>0</v>
      </c>
      <c r="J8" s="94">
        <f t="shared" si="1"/>
        <v>0</v>
      </c>
      <c r="K8" s="94">
        <f t="shared" si="1"/>
        <v>0</v>
      </c>
      <c r="L8" s="94">
        <f t="shared" si="1"/>
        <v>0</v>
      </c>
      <c r="M8" s="94">
        <f t="shared" si="1"/>
        <v>0</v>
      </c>
      <c r="N8" s="94">
        <f t="shared" si="1"/>
        <v>0</v>
      </c>
      <c r="O8" s="94">
        <f t="shared" si="1"/>
        <v>0</v>
      </c>
      <c r="P8" s="94">
        <f t="shared" si="1"/>
        <v>0</v>
      </c>
      <c r="Q8" s="94">
        <f t="shared" si="1"/>
        <v>0</v>
      </c>
      <c r="R8" s="94">
        <f t="shared" si="1"/>
        <v>0</v>
      </c>
      <c r="S8" s="94">
        <f t="shared" si="1"/>
        <v>0</v>
      </c>
      <c r="T8" s="94">
        <f t="shared" si="1"/>
        <v>0</v>
      </c>
      <c r="U8" s="94">
        <f t="shared" si="1"/>
        <v>0</v>
      </c>
      <c r="V8" s="94">
        <f t="shared" si="1"/>
        <v>0</v>
      </c>
      <c r="W8" s="136"/>
    </row>
    <row r="9" spans="1:23">
      <c r="A9" s="95" t="s">
        <v>25</v>
      </c>
      <c r="B9" s="96" t="s">
        <v>24</v>
      </c>
      <c r="C9" s="97">
        <v>900</v>
      </c>
      <c r="D9" s="97">
        <v>1.5</v>
      </c>
      <c r="E9" s="98"/>
      <c r="F9" s="99">
        <f t="shared" ref="F9:F19" si="2">C9*E9*0.1/2000</f>
        <v>0</v>
      </c>
      <c r="G9" s="99">
        <f t="shared" ref="G9:G19" si="3">E9*C9*D9*10%/10000</f>
        <v>0</v>
      </c>
      <c r="H9" s="98"/>
      <c r="I9" s="99">
        <f t="shared" ref="I9:I19" si="4">H9*C9*0.3/2000</f>
        <v>0</v>
      </c>
      <c r="J9" s="99">
        <f t="shared" ref="J9:J19" si="5">H9*C9*D9*30%/10000</f>
        <v>0</v>
      </c>
      <c r="K9" s="98"/>
      <c r="L9" s="99">
        <f t="shared" ref="L9:L19" si="6">K9*C9*0.8/2000</f>
        <v>0</v>
      </c>
      <c r="M9" s="99">
        <f t="shared" ref="M9:M19" si="7">K9*C9*D9*80%/10000</f>
        <v>0</v>
      </c>
      <c r="N9" s="99">
        <f t="shared" ref="N9:N19" si="8">K9+H9+E9</f>
        <v>0</v>
      </c>
      <c r="O9" s="99">
        <f t="shared" ref="O9:O19" si="9">L9+I9+F9</f>
        <v>0</v>
      </c>
      <c r="P9" s="99">
        <f t="shared" ref="P9:P19" si="10">G9+J9+M9</f>
        <v>0</v>
      </c>
      <c r="Q9" s="99">
        <f t="shared" ref="Q9:Q19" si="11">(K9+H9+E9)/15</f>
        <v>0</v>
      </c>
      <c r="R9" s="99">
        <f t="shared" ref="R9:R19" si="12">G9+J9+M9</f>
        <v>0</v>
      </c>
      <c r="S9" s="137">
        <f t="shared" ref="S9:S19" si="13">(H9+K9)/15</f>
        <v>0</v>
      </c>
      <c r="T9" s="137">
        <f t="shared" ref="T9:T19" si="14">J9+M9</f>
        <v>0</v>
      </c>
      <c r="U9" s="137">
        <f t="shared" ref="U9:U19" si="15">K9/15</f>
        <v>0</v>
      </c>
      <c r="V9" s="137">
        <f t="shared" ref="V9:V19" si="16">M9</f>
        <v>0</v>
      </c>
      <c r="W9" s="138"/>
    </row>
    <row r="10" spans="1:23">
      <c r="A10" s="100" t="s">
        <v>26</v>
      </c>
      <c r="B10" s="96" t="s">
        <v>24</v>
      </c>
      <c r="C10" s="97">
        <v>840</v>
      </c>
      <c r="D10" s="97">
        <v>1.25</v>
      </c>
      <c r="E10" s="98"/>
      <c r="F10" s="99">
        <f t="shared" si="2"/>
        <v>0</v>
      </c>
      <c r="G10" s="99">
        <f t="shared" si="3"/>
        <v>0</v>
      </c>
      <c r="H10" s="98"/>
      <c r="I10" s="99">
        <f t="shared" si="4"/>
        <v>0</v>
      </c>
      <c r="J10" s="99">
        <f t="shared" si="5"/>
        <v>0</v>
      </c>
      <c r="K10" s="98"/>
      <c r="L10" s="99">
        <f t="shared" si="6"/>
        <v>0</v>
      </c>
      <c r="M10" s="99">
        <f t="shared" si="7"/>
        <v>0</v>
      </c>
      <c r="N10" s="99">
        <f t="shared" si="8"/>
        <v>0</v>
      </c>
      <c r="O10" s="99">
        <f t="shared" si="9"/>
        <v>0</v>
      </c>
      <c r="P10" s="99">
        <f t="shared" si="10"/>
        <v>0</v>
      </c>
      <c r="Q10" s="99">
        <f t="shared" si="11"/>
        <v>0</v>
      </c>
      <c r="R10" s="99">
        <f t="shared" si="12"/>
        <v>0</v>
      </c>
      <c r="S10" s="137">
        <f t="shared" si="13"/>
        <v>0</v>
      </c>
      <c r="T10" s="137">
        <f t="shared" si="14"/>
        <v>0</v>
      </c>
      <c r="U10" s="137">
        <f t="shared" si="15"/>
        <v>0</v>
      </c>
      <c r="V10" s="137">
        <f t="shared" si="16"/>
        <v>0</v>
      </c>
      <c r="W10" s="138"/>
    </row>
    <row r="11" spans="1:23">
      <c r="A11" s="100" t="s">
        <v>27</v>
      </c>
      <c r="B11" s="96" t="s">
        <v>24</v>
      </c>
      <c r="C11" s="97">
        <v>2300</v>
      </c>
      <c r="D11" s="97">
        <v>0.5</v>
      </c>
      <c r="E11" s="98"/>
      <c r="F11" s="99">
        <f t="shared" si="2"/>
        <v>0</v>
      </c>
      <c r="G11" s="99">
        <f t="shared" si="3"/>
        <v>0</v>
      </c>
      <c r="H11" s="98"/>
      <c r="I11" s="99">
        <f t="shared" si="4"/>
        <v>0</v>
      </c>
      <c r="J11" s="99">
        <f t="shared" si="5"/>
        <v>0</v>
      </c>
      <c r="K11" s="98"/>
      <c r="L11" s="99">
        <f t="shared" si="6"/>
        <v>0</v>
      </c>
      <c r="M11" s="99">
        <f t="shared" si="7"/>
        <v>0</v>
      </c>
      <c r="N11" s="99">
        <f t="shared" si="8"/>
        <v>0</v>
      </c>
      <c r="O11" s="99">
        <f t="shared" si="9"/>
        <v>0</v>
      </c>
      <c r="P11" s="99">
        <f t="shared" si="10"/>
        <v>0</v>
      </c>
      <c r="Q11" s="99">
        <f t="shared" si="11"/>
        <v>0</v>
      </c>
      <c r="R11" s="99">
        <f t="shared" si="12"/>
        <v>0</v>
      </c>
      <c r="S11" s="137">
        <f t="shared" si="13"/>
        <v>0</v>
      </c>
      <c r="T11" s="137">
        <f t="shared" si="14"/>
        <v>0</v>
      </c>
      <c r="U11" s="137">
        <f t="shared" si="15"/>
        <v>0</v>
      </c>
      <c r="V11" s="137">
        <f t="shared" si="16"/>
        <v>0</v>
      </c>
      <c r="W11" s="138"/>
    </row>
    <row r="12" spans="1:23">
      <c r="A12" s="100" t="s">
        <v>28</v>
      </c>
      <c r="B12" s="96" t="s">
        <v>24</v>
      </c>
      <c r="C12" s="97">
        <v>2400</v>
      </c>
      <c r="D12" s="97">
        <v>1</v>
      </c>
      <c r="E12" s="98"/>
      <c r="F12" s="99">
        <f t="shared" si="2"/>
        <v>0</v>
      </c>
      <c r="G12" s="99">
        <f t="shared" si="3"/>
        <v>0</v>
      </c>
      <c r="H12" s="98"/>
      <c r="I12" s="99">
        <f t="shared" si="4"/>
        <v>0</v>
      </c>
      <c r="J12" s="99">
        <f t="shared" si="5"/>
        <v>0</v>
      </c>
      <c r="K12" s="98"/>
      <c r="L12" s="99">
        <f t="shared" si="6"/>
        <v>0</v>
      </c>
      <c r="M12" s="99">
        <f t="shared" si="7"/>
        <v>0</v>
      </c>
      <c r="N12" s="99">
        <f t="shared" si="8"/>
        <v>0</v>
      </c>
      <c r="O12" s="99">
        <f t="shared" si="9"/>
        <v>0</v>
      </c>
      <c r="P12" s="99">
        <f t="shared" si="10"/>
        <v>0</v>
      </c>
      <c r="Q12" s="99">
        <f t="shared" si="11"/>
        <v>0</v>
      </c>
      <c r="R12" s="99">
        <f t="shared" si="12"/>
        <v>0</v>
      </c>
      <c r="S12" s="137">
        <f t="shared" si="13"/>
        <v>0</v>
      </c>
      <c r="T12" s="137">
        <f t="shared" si="14"/>
        <v>0</v>
      </c>
      <c r="U12" s="137">
        <f t="shared" si="15"/>
        <v>0</v>
      </c>
      <c r="V12" s="137">
        <f t="shared" si="16"/>
        <v>0</v>
      </c>
      <c r="W12" s="138"/>
    </row>
    <row r="13" spans="1:23">
      <c r="A13" s="95" t="s">
        <v>29</v>
      </c>
      <c r="B13" s="96" t="s">
        <v>24</v>
      </c>
      <c r="C13" s="97">
        <v>160</v>
      </c>
      <c r="D13" s="97">
        <v>8</v>
      </c>
      <c r="E13" s="98"/>
      <c r="F13" s="99">
        <f t="shared" si="2"/>
        <v>0</v>
      </c>
      <c r="G13" s="99">
        <f t="shared" si="3"/>
        <v>0</v>
      </c>
      <c r="H13" s="98"/>
      <c r="I13" s="99">
        <f t="shared" si="4"/>
        <v>0</v>
      </c>
      <c r="J13" s="99">
        <f t="shared" si="5"/>
        <v>0</v>
      </c>
      <c r="K13" s="98"/>
      <c r="L13" s="99">
        <f t="shared" si="6"/>
        <v>0</v>
      </c>
      <c r="M13" s="99">
        <f t="shared" si="7"/>
        <v>0</v>
      </c>
      <c r="N13" s="99">
        <f t="shared" si="8"/>
        <v>0</v>
      </c>
      <c r="O13" s="99">
        <f t="shared" si="9"/>
        <v>0</v>
      </c>
      <c r="P13" s="99">
        <f t="shared" si="10"/>
        <v>0</v>
      </c>
      <c r="Q13" s="99">
        <f t="shared" si="11"/>
        <v>0</v>
      </c>
      <c r="R13" s="99">
        <f t="shared" si="12"/>
        <v>0</v>
      </c>
      <c r="S13" s="137">
        <f t="shared" si="13"/>
        <v>0</v>
      </c>
      <c r="T13" s="137">
        <f t="shared" si="14"/>
        <v>0</v>
      </c>
      <c r="U13" s="137">
        <f t="shared" si="15"/>
        <v>0</v>
      </c>
      <c r="V13" s="137">
        <f t="shared" si="16"/>
        <v>0</v>
      </c>
      <c r="W13" s="138"/>
    </row>
    <row r="14" spans="1:23">
      <c r="A14" s="95" t="s">
        <v>30</v>
      </c>
      <c r="B14" s="96" t="s">
        <v>24</v>
      </c>
      <c r="C14" s="97">
        <v>380</v>
      </c>
      <c r="D14" s="97">
        <v>1.8</v>
      </c>
      <c r="E14" s="98"/>
      <c r="F14" s="99">
        <f t="shared" si="2"/>
        <v>0</v>
      </c>
      <c r="G14" s="99">
        <f t="shared" si="3"/>
        <v>0</v>
      </c>
      <c r="H14" s="98"/>
      <c r="I14" s="99">
        <f t="shared" si="4"/>
        <v>0</v>
      </c>
      <c r="J14" s="99">
        <f t="shared" si="5"/>
        <v>0</v>
      </c>
      <c r="K14" s="98"/>
      <c r="L14" s="99">
        <f t="shared" si="6"/>
        <v>0</v>
      </c>
      <c r="M14" s="99">
        <f t="shared" si="7"/>
        <v>0</v>
      </c>
      <c r="N14" s="99">
        <f t="shared" si="8"/>
        <v>0</v>
      </c>
      <c r="O14" s="99">
        <f t="shared" si="9"/>
        <v>0</v>
      </c>
      <c r="P14" s="99">
        <f t="shared" si="10"/>
        <v>0</v>
      </c>
      <c r="Q14" s="99">
        <f t="shared" si="11"/>
        <v>0</v>
      </c>
      <c r="R14" s="99">
        <f t="shared" si="12"/>
        <v>0</v>
      </c>
      <c r="S14" s="137">
        <f t="shared" si="13"/>
        <v>0</v>
      </c>
      <c r="T14" s="137">
        <f t="shared" si="14"/>
        <v>0</v>
      </c>
      <c r="U14" s="137">
        <f t="shared" si="15"/>
        <v>0</v>
      </c>
      <c r="V14" s="137">
        <f t="shared" si="16"/>
        <v>0</v>
      </c>
      <c r="W14" s="138"/>
    </row>
    <row r="15" spans="1:23">
      <c r="A15" s="100" t="s">
        <v>31</v>
      </c>
      <c r="B15" s="96" t="s">
        <v>24</v>
      </c>
      <c r="C15" s="97">
        <v>280</v>
      </c>
      <c r="D15" s="97">
        <v>3</v>
      </c>
      <c r="E15" s="98"/>
      <c r="F15" s="99">
        <f t="shared" si="2"/>
        <v>0</v>
      </c>
      <c r="G15" s="99">
        <f t="shared" si="3"/>
        <v>0</v>
      </c>
      <c r="H15" s="98"/>
      <c r="I15" s="99">
        <f t="shared" si="4"/>
        <v>0</v>
      </c>
      <c r="J15" s="99">
        <f t="shared" si="5"/>
        <v>0</v>
      </c>
      <c r="K15" s="98"/>
      <c r="L15" s="99">
        <f t="shared" si="6"/>
        <v>0</v>
      </c>
      <c r="M15" s="99">
        <f t="shared" si="7"/>
        <v>0</v>
      </c>
      <c r="N15" s="99">
        <f t="shared" si="8"/>
        <v>0</v>
      </c>
      <c r="O15" s="99">
        <f t="shared" si="9"/>
        <v>0</v>
      </c>
      <c r="P15" s="99">
        <f t="shared" si="10"/>
        <v>0</v>
      </c>
      <c r="Q15" s="99">
        <f t="shared" si="11"/>
        <v>0</v>
      </c>
      <c r="R15" s="99">
        <f t="shared" si="12"/>
        <v>0</v>
      </c>
      <c r="S15" s="137">
        <f t="shared" si="13"/>
        <v>0</v>
      </c>
      <c r="T15" s="137">
        <f t="shared" si="14"/>
        <v>0</v>
      </c>
      <c r="U15" s="137">
        <f t="shared" si="15"/>
        <v>0</v>
      </c>
      <c r="V15" s="137">
        <f t="shared" si="16"/>
        <v>0</v>
      </c>
      <c r="W15" s="138"/>
    </row>
    <row r="16" spans="1:23">
      <c r="A16" s="101" t="s">
        <v>32</v>
      </c>
      <c r="B16" s="96" t="s">
        <v>24</v>
      </c>
      <c r="C16" s="102">
        <v>200</v>
      </c>
      <c r="D16" s="102">
        <v>6</v>
      </c>
      <c r="E16" s="103"/>
      <c r="F16" s="99">
        <f t="shared" si="2"/>
        <v>0</v>
      </c>
      <c r="G16" s="99">
        <f t="shared" si="3"/>
        <v>0</v>
      </c>
      <c r="H16" s="98"/>
      <c r="I16" s="99">
        <f t="shared" si="4"/>
        <v>0</v>
      </c>
      <c r="J16" s="99">
        <f t="shared" si="5"/>
        <v>0</v>
      </c>
      <c r="K16" s="98"/>
      <c r="L16" s="99">
        <f t="shared" si="6"/>
        <v>0</v>
      </c>
      <c r="M16" s="99">
        <f t="shared" si="7"/>
        <v>0</v>
      </c>
      <c r="N16" s="99">
        <f t="shared" si="8"/>
        <v>0</v>
      </c>
      <c r="O16" s="99">
        <f t="shared" si="9"/>
        <v>0</v>
      </c>
      <c r="P16" s="99">
        <f t="shared" si="10"/>
        <v>0</v>
      </c>
      <c r="Q16" s="99">
        <f t="shared" si="11"/>
        <v>0</v>
      </c>
      <c r="R16" s="99">
        <f t="shared" si="12"/>
        <v>0</v>
      </c>
      <c r="S16" s="137">
        <f t="shared" si="13"/>
        <v>0</v>
      </c>
      <c r="T16" s="137">
        <f t="shared" si="14"/>
        <v>0</v>
      </c>
      <c r="U16" s="137">
        <f t="shared" si="15"/>
        <v>0</v>
      </c>
      <c r="V16" s="137">
        <f t="shared" si="16"/>
        <v>0</v>
      </c>
      <c r="W16" s="138"/>
    </row>
    <row r="17" spans="1:23">
      <c r="A17" s="100" t="s">
        <v>33</v>
      </c>
      <c r="B17" s="96" t="s">
        <v>24</v>
      </c>
      <c r="C17" s="97">
        <v>200</v>
      </c>
      <c r="D17" s="97">
        <v>4</v>
      </c>
      <c r="E17" s="103"/>
      <c r="F17" s="99">
        <f t="shared" si="2"/>
        <v>0</v>
      </c>
      <c r="G17" s="99">
        <f t="shared" si="3"/>
        <v>0</v>
      </c>
      <c r="H17" s="103"/>
      <c r="I17" s="99">
        <f t="shared" si="4"/>
        <v>0</v>
      </c>
      <c r="J17" s="99">
        <f t="shared" si="5"/>
        <v>0</v>
      </c>
      <c r="K17" s="103"/>
      <c r="L17" s="99">
        <f t="shared" si="6"/>
        <v>0</v>
      </c>
      <c r="M17" s="99">
        <f t="shared" si="7"/>
        <v>0</v>
      </c>
      <c r="N17" s="99">
        <f t="shared" si="8"/>
        <v>0</v>
      </c>
      <c r="O17" s="99">
        <f t="shared" si="9"/>
        <v>0</v>
      </c>
      <c r="P17" s="99">
        <f t="shared" si="10"/>
        <v>0</v>
      </c>
      <c r="Q17" s="99">
        <f t="shared" si="11"/>
        <v>0</v>
      </c>
      <c r="R17" s="99">
        <f t="shared" si="12"/>
        <v>0</v>
      </c>
      <c r="S17" s="137">
        <f t="shared" si="13"/>
        <v>0</v>
      </c>
      <c r="T17" s="137">
        <f t="shared" si="14"/>
        <v>0</v>
      </c>
      <c r="U17" s="137">
        <f t="shared" si="15"/>
        <v>0</v>
      </c>
      <c r="V17" s="137">
        <f t="shared" si="16"/>
        <v>0</v>
      </c>
      <c r="W17" s="138"/>
    </row>
    <row r="18" spans="1:23">
      <c r="A18" s="100" t="s">
        <v>34</v>
      </c>
      <c r="B18" s="96" t="s">
        <v>24</v>
      </c>
      <c r="C18" s="97">
        <v>200</v>
      </c>
      <c r="D18" s="97">
        <v>3</v>
      </c>
      <c r="E18" s="103"/>
      <c r="F18" s="99">
        <f t="shared" si="2"/>
        <v>0</v>
      </c>
      <c r="G18" s="99">
        <f t="shared" si="3"/>
        <v>0</v>
      </c>
      <c r="H18" s="103"/>
      <c r="I18" s="99">
        <f t="shared" si="4"/>
        <v>0</v>
      </c>
      <c r="J18" s="99">
        <f t="shared" si="5"/>
        <v>0</v>
      </c>
      <c r="K18" s="103"/>
      <c r="L18" s="99">
        <f t="shared" si="6"/>
        <v>0</v>
      </c>
      <c r="M18" s="99">
        <f t="shared" si="7"/>
        <v>0</v>
      </c>
      <c r="N18" s="99">
        <f t="shared" si="8"/>
        <v>0</v>
      </c>
      <c r="O18" s="99">
        <f t="shared" si="9"/>
        <v>0</v>
      </c>
      <c r="P18" s="99">
        <f t="shared" si="10"/>
        <v>0</v>
      </c>
      <c r="Q18" s="99">
        <f t="shared" si="11"/>
        <v>0</v>
      </c>
      <c r="R18" s="99">
        <f t="shared" si="12"/>
        <v>0</v>
      </c>
      <c r="S18" s="137">
        <f t="shared" si="13"/>
        <v>0</v>
      </c>
      <c r="T18" s="137">
        <f t="shared" si="14"/>
        <v>0</v>
      </c>
      <c r="U18" s="137">
        <f t="shared" si="15"/>
        <v>0</v>
      </c>
      <c r="V18" s="137">
        <f t="shared" si="16"/>
        <v>0</v>
      </c>
      <c r="W18" s="138"/>
    </row>
    <row r="19" spans="1:23">
      <c r="A19" s="101" t="s">
        <v>35</v>
      </c>
      <c r="B19" s="96" t="s">
        <v>24</v>
      </c>
      <c r="C19" s="102">
        <v>200</v>
      </c>
      <c r="D19" s="102">
        <v>3</v>
      </c>
      <c r="E19" s="103"/>
      <c r="F19" s="99">
        <f t="shared" si="2"/>
        <v>0</v>
      </c>
      <c r="G19" s="99">
        <f t="shared" si="3"/>
        <v>0</v>
      </c>
      <c r="H19" s="103"/>
      <c r="I19" s="99">
        <f t="shared" si="4"/>
        <v>0</v>
      </c>
      <c r="J19" s="99">
        <f t="shared" si="5"/>
        <v>0</v>
      </c>
      <c r="K19" s="103"/>
      <c r="L19" s="99">
        <f t="shared" si="6"/>
        <v>0</v>
      </c>
      <c r="M19" s="99">
        <f t="shared" si="7"/>
        <v>0</v>
      </c>
      <c r="N19" s="99">
        <f t="shared" si="8"/>
        <v>0</v>
      </c>
      <c r="O19" s="99">
        <f t="shared" si="9"/>
        <v>0</v>
      </c>
      <c r="P19" s="99">
        <f t="shared" si="10"/>
        <v>0</v>
      </c>
      <c r="Q19" s="99">
        <f t="shared" si="11"/>
        <v>0</v>
      </c>
      <c r="R19" s="99">
        <f t="shared" si="12"/>
        <v>0</v>
      </c>
      <c r="S19" s="137">
        <f t="shared" si="13"/>
        <v>0</v>
      </c>
      <c r="T19" s="137">
        <f t="shared" si="14"/>
        <v>0</v>
      </c>
      <c r="U19" s="137">
        <f t="shared" si="15"/>
        <v>0</v>
      </c>
      <c r="V19" s="137">
        <f t="shared" si="16"/>
        <v>0</v>
      </c>
      <c r="W19" s="138"/>
    </row>
    <row r="20" spans="1:23">
      <c r="A20" s="104" t="s">
        <v>36</v>
      </c>
      <c r="B20" s="105" t="s">
        <v>24</v>
      </c>
      <c r="C20" s="106" t="s">
        <v>21</v>
      </c>
      <c r="D20" s="106" t="s">
        <v>21</v>
      </c>
      <c r="E20" s="107">
        <f t="shared" ref="E20:V20" si="17">E21+E27+E42+E53+E56+E68</f>
        <v>0</v>
      </c>
      <c r="F20" s="107">
        <f t="shared" si="17"/>
        <v>0</v>
      </c>
      <c r="G20" s="107">
        <f t="shared" si="17"/>
        <v>0</v>
      </c>
      <c r="H20" s="107">
        <f t="shared" si="17"/>
        <v>0</v>
      </c>
      <c r="I20" s="107">
        <f t="shared" si="17"/>
        <v>0</v>
      </c>
      <c r="J20" s="107">
        <f t="shared" si="17"/>
        <v>0</v>
      </c>
      <c r="K20" s="107">
        <f t="shared" si="17"/>
        <v>0</v>
      </c>
      <c r="L20" s="107">
        <f t="shared" si="17"/>
        <v>0</v>
      </c>
      <c r="M20" s="107">
        <f t="shared" si="17"/>
        <v>0</v>
      </c>
      <c r="N20" s="107">
        <f t="shared" si="17"/>
        <v>0</v>
      </c>
      <c r="O20" s="107">
        <f t="shared" si="17"/>
        <v>0</v>
      </c>
      <c r="P20" s="107">
        <f t="shared" si="17"/>
        <v>0</v>
      </c>
      <c r="Q20" s="107">
        <f t="shared" si="17"/>
        <v>0</v>
      </c>
      <c r="R20" s="107">
        <f t="shared" si="17"/>
        <v>0</v>
      </c>
      <c r="S20" s="107">
        <f t="shared" si="17"/>
        <v>0</v>
      </c>
      <c r="T20" s="107">
        <f t="shared" si="17"/>
        <v>0</v>
      </c>
      <c r="U20" s="107">
        <f t="shared" si="17"/>
        <v>0</v>
      </c>
      <c r="V20" s="107">
        <f t="shared" si="17"/>
        <v>0</v>
      </c>
      <c r="W20" s="136"/>
    </row>
    <row r="21" spans="1:23">
      <c r="A21" s="108" t="s">
        <v>37</v>
      </c>
      <c r="B21" s="109" t="s">
        <v>24</v>
      </c>
      <c r="C21" s="110" t="s">
        <v>21</v>
      </c>
      <c r="D21" s="110" t="s">
        <v>21</v>
      </c>
      <c r="E21" s="111">
        <f t="shared" ref="E21:V21" si="18">SUM(E22:E26)</f>
        <v>0</v>
      </c>
      <c r="F21" s="111">
        <f t="shared" si="18"/>
        <v>0</v>
      </c>
      <c r="G21" s="111">
        <f t="shared" si="18"/>
        <v>0</v>
      </c>
      <c r="H21" s="111">
        <f t="shared" si="18"/>
        <v>0</v>
      </c>
      <c r="I21" s="111">
        <f t="shared" si="18"/>
        <v>0</v>
      </c>
      <c r="J21" s="111">
        <f t="shared" si="18"/>
        <v>0</v>
      </c>
      <c r="K21" s="111">
        <f t="shared" si="18"/>
        <v>0</v>
      </c>
      <c r="L21" s="111">
        <f t="shared" si="18"/>
        <v>0</v>
      </c>
      <c r="M21" s="111">
        <f t="shared" si="18"/>
        <v>0</v>
      </c>
      <c r="N21" s="111">
        <f t="shared" si="18"/>
        <v>0</v>
      </c>
      <c r="O21" s="111">
        <f t="shared" si="18"/>
        <v>0</v>
      </c>
      <c r="P21" s="111">
        <f t="shared" si="18"/>
        <v>0</v>
      </c>
      <c r="Q21" s="111">
        <f t="shared" si="18"/>
        <v>0</v>
      </c>
      <c r="R21" s="111">
        <f t="shared" si="18"/>
        <v>0</v>
      </c>
      <c r="S21" s="111">
        <f t="shared" si="18"/>
        <v>0</v>
      </c>
      <c r="T21" s="111">
        <f t="shared" si="18"/>
        <v>0</v>
      </c>
      <c r="U21" s="111">
        <f t="shared" si="18"/>
        <v>0</v>
      </c>
      <c r="V21" s="111">
        <f t="shared" si="18"/>
        <v>0</v>
      </c>
      <c r="W21" s="139"/>
    </row>
    <row r="22" spans="1:23">
      <c r="A22" s="95" t="s">
        <v>38</v>
      </c>
      <c r="B22" s="96" t="s">
        <v>24</v>
      </c>
      <c r="C22" s="97">
        <v>280</v>
      </c>
      <c r="D22" s="97">
        <v>3.5</v>
      </c>
      <c r="E22" s="103"/>
      <c r="F22" s="99">
        <f t="shared" ref="F22:F26" si="19">C22*E22*0.1/2000</f>
        <v>0</v>
      </c>
      <c r="G22" s="99">
        <f t="shared" ref="G22:G26" si="20">E22*C22*D22*10%/10000</f>
        <v>0</v>
      </c>
      <c r="H22" s="103"/>
      <c r="I22" s="99">
        <f t="shared" ref="I22:I26" si="21">H22*C22*0.3/2000</f>
        <v>0</v>
      </c>
      <c r="J22" s="99">
        <f t="shared" ref="J22:J26" si="22">H22*C22*D22*30%/10000</f>
        <v>0</v>
      </c>
      <c r="K22" s="103"/>
      <c r="L22" s="99">
        <f t="shared" ref="L22:L26" si="23">K22*C22*0.8/2000</f>
        <v>0</v>
      </c>
      <c r="M22" s="99">
        <f t="shared" ref="M22:M26" si="24">K22*C22*D22*80%/10000</f>
        <v>0</v>
      </c>
      <c r="N22" s="99">
        <f t="shared" ref="N22:N26" si="25">K22+H22+E22</f>
        <v>0</v>
      </c>
      <c r="O22" s="99">
        <f t="shared" ref="O22:O26" si="26">L22+I22+F22</f>
        <v>0</v>
      </c>
      <c r="P22" s="99">
        <f t="shared" ref="P22:P26" si="27">G22+J22+M22</f>
        <v>0</v>
      </c>
      <c r="Q22" s="99">
        <f t="shared" ref="Q22:Q26" si="28">(K22+H22+E22)/15</f>
        <v>0</v>
      </c>
      <c r="R22" s="99">
        <f t="shared" ref="R22:R26" si="29">G22+J22+M22</f>
        <v>0</v>
      </c>
      <c r="S22" s="137">
        <f t="shared" ref="S22:S26" si="30">(H22+K22)/15</f>
        <v>0</v>
      </c>
      <c r="T22" s="137">
        <f t="shared" ref="T22:T26" si="31">J22+M22</f>
        <v>0</v>
      </c>
      <c r="U22" s="137">
        <f t="shared" ref="U22:U26" si="32">K22/15</f>
        <v>0</v>
      </c>
      <c r="V22" s="137">
        <f t="shared" ref="V22:V26" si="33">M22</f>
        <v>0</v>
      </c>
      <c r="W22" s="138"/>
    </row>
    <row r="23" spans="1:23">
      <c r="A23" s="100" t="s">
        <v>39</v>
      </c>
      <c r="B23" s="96" t="s">
        <v>24</v>
      </c>
      <c r="C23" s="97">
        <v>300</v>
      </c>
      <c r="D23" s="97">
        <v>3.5</v>
      </c>
      <c r="E23" s="103"/>
      <c r="F23" s="99">
        <f t="shared" si="19"/>
        <v>0</v>
      </c>
      <c r="G23" s="99">
        <f t="shared" si="20"/>
        <v>0</v>
      </c>
      <c r="H23" s="98"/>
      <c r="I23" s="99">
        <f t="shared" si="21"/>
        <v>0</v>
      </c>
      <c r="J23" s="99">
        <f t="shared" si="22"/>
        <v>0</v>
      </c>
      <c r="K23" s="98"/>
      <c r="L23" s="99">
        <f t="shared" si="23"/>
        <v>0</v>
      </c>
      <c r="M23" s="99">
        <f t="shared" si="24"/>
        <v>0</v>
      </c>
      <c r="N23" s="99">
        <f t="shared" si="25"/>
        <v>0</v>
      </c>
      <c r="O23" s="99">
        <f t="shared" si="26"/>
        <v>0</v>
      </c>
      <c r="P23" s="99">
        <f t="shared" si="27"/>
        <v>0</v>
      </c>
      <c r="Q23" s="99">
        <f t="shared" si="28"/>
        <v>0</v>
      </c>
      <c r="R23" s="99">
        <f t="shared" si="29"/>
        <v>0</v>
      </c>
      <c r="S23" s="137">
        <f t="shared" si="30"/>
        <v>0</v>
      </c>
      <c r="T23" s="137">
        <f t="shared" si="31"/>
        <v>0</v>
      </c>
      <c r="U23" s="137">
        <f t="shared" si="32"/>
        <v>0</v>
      </c>
      <c r="V23" s="137">
        <f t="shared" si="33"/>
        <v>0</v>
      </c>
      <c r="W23" s="138"/>
    </row>
    <row r="24" spans="1:23">
      <c r="A24" s="95" t="s">
        <v>40</v>
      </c>
      <c r="B24" s="96" t="s">
        <v>24</v>
      </c>
      <c r="C24" s="97">
        <v>160</v>
      </c>
      <c r="D24" s="97">
        <v>8</v>
      </c>
      <c r="E24" s="103"/>
      <c r="F24" s="99">
        <f t="shared" si="19"/>
        <v>0</v>
      </c>
      <c r="G24" s="99">
        <f t="shared" si="20"/>
        <v>0</v>
      </c>
      <c r="H24" s="98"/>
      <c r="I24" s="99">
        <f t="shared" si="21"/>
        <v>0</v>
      </c>
      <c r="J24" s="99">
        <f t="shared" si="22"/>
        <v>0</v>
      </c>
      <c r="K24" s="98"/>
      <c r="L24" s="99">
        <f t="shared" si="23"/>
        <v>0</v>
      </c>
      <c r="M24" s="99">
        <f t="shared" si="24"/>
        <v>0</v>
      </c>
      <c r="N24" s="99">
        <f t="shared" si="25"/>
        <v>0</v>
      </c>
      <c r="O24" s="99">
        <f t="shared" si="26"/>
        <v>0</v>
      </c>
      <c r="P24" s="99">
        <f t="shared" si="27"/>
        <v>0</v>
      </c>
      <c r="Q24" s="99">
        <f t="shared" si="28"/>
        <v>0</v>
      </c>
      <c r="R24" s="99">
        <f t="shared" si="29"/>
        <v>0</v>
      </c>
      <c r="S24" s="137">
        <f t="shared" si="30"/>
        <v>0</v>
      </c>
      <c r="T24" s="137">
        <f t="shared" si="31"/>
        <v>0</v>
      </c>
      <c r="U24" s="137">
        <f t="shared" si="32"/>
        <v>0</v>
      </c>
      <c r="V24" s="137">
        <f t="shared" si="33"/>
        <v>0</v>
      </c>
      <c r="W24" s="138"/>
    </row>
    <row r="25" spans="1:23">
      <c r="A25" s="95" t="s">
        <v>41</v>
      </c>
      <c r="B25" s="96" t="s">
        <v>24</v>
      </c>
      <c r="C25" s="97">
        <v>600</v>
      </c>
      <c r="D25" s="97">
        <v>6</v>
      </c>
      <c r="E25" s="103"/>
      <c r="F25" s="99">
        <f t="shared" si="19"/>
        <v>0</v>
      </c>
      <c r="G25" s="99">
        <f t="shared" si="20"/>
        <v>0</v>
      </c>
      <c r="H25" s="98"/>
      <c r="I25" s="99">
        <f t="shared" si="21"/>
        <v>0</v>
      </c>
      <c r="J25" s="99">
        <f t="shared" si="22"/>
        <v>0</v>
      </c>
      <c r="K25" s="103"/>
      <c r="L25" s="99">
        <f t="shared" si="23"/>
        <v>0</v>
      </c>
      <c r="M25" s="99">
        <f t="shared" si="24"/>
        <v>0</v>
      </c>
      <c r="N25" s="99">
        <f t="shared" si="25"/>
        <v>0</v>
      </c>
      <c r="O25" s="99">
        <f t="shared" si="26"/>
        <v>0</v>
      </c>
      <c r="P25" s="99">
        <f t="shared" si="27"/>
        <v>0</v>
      </c>
      <c r="Q25" s="99">
        <f t="shared" si="28"/>
        <v>0</v>
      </c>
      <c r="R25" s="99">
        <f t="shared" si="29"/>
        <v>0</v>
      </c>
      <c r="S25" s="137">
        <f t="shared" si="30"/>
        <v>0</v>
      </c>
      <c r="T25" s="137">
        <f t="shared" si="31"/>
        <v>0</v>
      </c>
      <c r="U25" s="137">
        <f t="shared" si="32"/>
        <v>0</v>
      </c>
      <c r="V25" s="137">
        <f t="shared" si="33"/>
        <v>0</v>
      </c>
      <c r="W25" s="138"/>
    </row>
    <row r="26" spans="1:23">
      <c r="A26" s="95" t="s">
        <v>42</v>
      </c>
      <c r="B26" s="96" t="s">
        <v>24</v>
      </c>
      <c r="C26" s="97">
        <v>126</v>
      </c>
      <c r="D26" s="97">
        <v>5</v>
      </c>
      <c r="E26" s="103"/>
      <c r="F26" s="99">
        <f t="shared" si="19"/>
        <v>0</v>
      </c>
      <c r="G26" s="99">
        <f t="shared" si="20"/>
        <v>0</v>
      </c>
      <c r="H26" s="103"/>
      <c r="I26" s="99">
        <f t="shared" si="21"/>
        <v>0</v>
      </c>
      <c r="J26" s="99">
        <f t="shared" si="22"/>
        <v>0</v>
      </c>
      <c r="K26" s="103"/>
      <c r="L26" s="99">
        <f t="shared" si="23"/>
        <v>0</v>
      </c>
      <c r="M26" s="99">
        <f t="shared" si="24"/>
        <v>0</v>
      </c>
      <c r="N26" s="99">
        <f t="shared" si="25"/>
        <v>0</v>
      </c>
      <c r="O26" s="99">
        <f t="shared" si="26"/>
        <v>0</v>
      </c>
      <c r="P26" s="99">
        <f t="shared" si="27"/>
        <v>0</v>
      </c>
      <c r="Q26" s="99">
        <f t="shared" si="28"/>
        <v>0</v>
      </c>
      <c r="R26" s="99">
        <f t="shared" si="29"/>
        <v>0</v>
      </c>
      <c r="S26" s="137">
        <f t="shared" si="30"/>
        <v>0</v>
      </c>
      <c r="T26" s="137">
        <f t="shared" si="31"/>
        <v>0</v>
      </c>
      <c r="U26" s="137">
        <f t="shared" si="32"/>
        <v>0</v>
      </c>
      <c r="V26" s="137">
        <f t="shared" si="33"/>
        <v>0</v>
      </c>
      <c r="W26" s="138"/>
    </row>
    <row r="27" spans="1:23">
      <c r="A27" s="112" t="s">
        <v>43</v>
      </c>
      <c r="B27" s="109" t="s">
        <v>24</v>
      </c>
      <c r="C27" s="110" t="s">
        <v>21</v>
      </c>
      <c r="D27" s="110" t="s">
        <v>21</v>
      </c>
      <c r="E27" s="111">
        <f t="shared" ref="E27:V27" si="34">SUM(E28:E41)</f>
        <v>0</v>
      </c>
      <c r="F27" s="111">
        <f t="shared" si="34"/>
        <v>0</v>
      </c>
      <c r="G27" s="111">
        <f t="shared" si="34"/>
        <v>0</v>
      </c>
      <c r="H27" s="111">
        <f t="shared" si="34"/>
        <v>0</v>
      </c>
      <c r="I27" s="111">
        <f t="shared" si="34"/>
        <v>0</v>
      </c>
      <c r="J27" s="111">
        <f t="shared" si="34"/>
        <v>0</v>
      </c>
      <c r="K27" s="111">
        <f t="shared" si="34"/>
        <v>0</v>
      </c>
      <c r="L27" s="111">
        <f t="shared" si="34"/>
        <v>0</v>
      </c>
      <c r="M27" s="111">
        <f t="shared" si="34"/>
        <v>0</v>
      </c>
      <c r="N27" s="111">
        <f t="shared" si="34"/>
        <v>0</v>
      </c>
      <c r="O27" s="111">
        <f t="shared" si="34"/>
        <v>0</v>
      </c>
      <c r="P27" s="111">
        <f t="shared" si="34"/>
        <v>0</v>
      </c>
      <c r="Q27" s="111">
        <f t="shared" si="34"/>
        <v>0</v>
      </c>
      <c r="R27" s="111">
        <f t="shared" si="34"/>
        <v>0</v>
      </c>
      <c r="S27" s="111">
        <f t="shared" si="34"/>
        <v>0</v>
      </c>
      <c r="T27" s="111">
        <f t="shared" si="34"/>
        <v>0</v>
      </c>
      <c r="U27" s="111">
        <f t="shared" si="34"/>
        <v>0</v>
      </c>
      <c r="V27" s="111">
        <f t="shared" si="34"/>
        <v>0</v>
      </c>
      <c r="W27" s="139"/>
    </row>
    <row r="28" spans="1:23">
      <c r="A28" s="95" t="s">
        <v>44</v>
      </c>
      <c r="B28" s="96" t="s">
        <v>24</v>
      </c>
      <c r="C28" s="97">
        <v>2000</v>
      </c>
      <c r="D28" s="97">
        <v>2.7</v>
      </c>
      <c r="E28" s="98"/>
      <c r="F28" s="99">
        <f t="shared" ref="F28:F41" si="35">C28*E28*0.1/2000</f>
        <v>0</v>
      </c>
      <c r="G28" s="99">
        <f t="shared" ref="G28:G41" si="36">E28*C28*D28*10%/10000</f>
        <v>0</v>
      </c>
      <c r="H28" s="98"/>
      <c r="I28" s="99">
        <f t="shared" ref="I28:I41" si="37">H28*C28*0.3/2000</f>
        <v>0</v>
      </c>
      <c r="J28" s="99">
        <f t="shared" ref="J28:J41" si="38">H28*C28*D28*30%/10000</f>
        <v>0</v>
      </c>
      <c r="K28" s="98"/>
      <c r="L28" s="99">
        <f t="shared" ref="L28:L41" si="39">K28*C28*0.8/2000</f>
        <v>0</v>
      </c>
      <c r="M28" s="99">
        <f t="shared" ref="M28:M41" si="40">K28*C28*D28*80%/10000</f>
        <v>0</v>
      </c>
      <c r="N28" s="99">
        <f t="shared" ref="N28:N41" si="41">K28+H28+E28</f>
        <v>0</v>
      </c>
      <c r="O28" s="99">
        <f t="shared" ref="O28:O41" si="42">L28+I28+F28</f>
        <v>0</v>
      </c>
      <c r="P28" s="99">
        <f t="shared" ref="P28:P41" si="43">G28+J28+M28</f>
        <v>0</v>
      </c>
      <c r="Q28" s="99">
        <f t="shared" ref="Q28:Q41" si="44">(K28+H28+E28)/15</f>
        <v>0</v>
      </c>
      <c r="R28" s="99">
        <f t="shared" ref="R28:R41" si="45">G28+J28+M28</f>
        <v>0</v>
      </c>
      <c r="S28" s="137">
        <f t="shared" ref="S28:S41" si="46">(H28+K28)/15</f>
        <v>0</v>
      </c>
      <c r="T28" s="137">
        <f t="shared" ref="T28:T41" si="47">J28+M28</f>
        <v>0</v>
      </c>
      <c r="U28" s="137">
        <f t="shared" ref="U28:U41" si="48">K28/15</f>
        <v>0</v>
      </c>
      <c r="V28" s="137">
        <f t="shared" ref="V28:V41" si="49">M28</f>
        <v>0</v>
      </c>
      <c r="W28" s="138"/>
    </row>
    <row r="29" spans="1:23">
      <c r="A29" s="101" t="s">
        <v>45</v>
      </c>
      <c r="B29" s="96" t="s">
        <v>24</v>
      </c>
      <c r="C29" s="102">
        <v>2000</v>
      </c>
      <c r="D29" s="102">
        <v>4.5</v>
      </c>
      <c r="E29" s="98"/>
      <c r="F29" s="99">
        <f t="shared" si="35"/>
        <v>0</v>
      </c>
      <c r="G29" s="99">
        <f t="shared" si="36"/>
        <v>0</v>
      </c>
      <c r="H29" s="98"/>
      <c r="I29" s="99">
        <f t="shared" si="37"/>
        <v>0</v>
      </c>
      <c r="J29" s="99">
        <f t="shared" si="38"/>
        <v>0</v>
      </c>
      <c r="K29" s="98"/>
      <c r="L29" s="99">
        <f t="shared" si="39"/>
        <v>0</v>
      </c>
      <c r="M29" s="99">
        <f t="shared" si="40"/>
        <v>0</v>
      </c>
      <c r="N29" s="99">
        <f t="shared" si="41"/>
        <v>0</v>
      </c>
      <c r="O29" s="99">
        <f t="shared" si="42"/>
        <v>0</v>
      </c>
      <c r="P29" s="99">
        <f t="shared" si="43"/>
        <v>0</v>
      </c>
      <c r="Q29" s="99">
        <f t="shared" si="44"/>
        <v>0</v>
      </c>
      <c r="R29" s="99">
        <f t="shared" si="45"/>
        <v>0</v>
      </c>
      <c r="S29" s="137">
        <f t="shared" si="46"/>
        <v>0</v>
      </c>
      <c r="T29" s="137">
        <f t="shared" si="47"/>
        <v>0</v>
      </c>
      <c r="U29" s="137">
        <f t="shared" si="48"/>
        <v>0</v>
      </c>
      <c r="V29" s="137">
        <f t="shared" si="49"/>
        <v>0</v>
      </c>
      <c r="W29" s="138"/>
    </row>
    <row r="30" spans="1:23">
      <c r="A30" s="101" t="s">
        <v>46</v>
      </c>
      <c r="B30" s="96" t="s">
        <v>24</v>
      </c>
      <c r="C30" s="102">
        <v>700</v>
      </c>
      <c r="D30" s="102">
        <v>1</v>
      </c>
      <c r="E30" s="98"/>
      <c r="F30" s="99">
        <f t="shared" si="35"/>
        <v>0</v>
      </c>
      <c r="G30" s="99">
        <f t="shared" si="36"/>
        <v>0</v>
      </c>
      <c r="H30" s="98"/>
      <c r="I30" s="99">
        <f t="shared" si="37"/>
        <v>0</v>
      </c>
      <c r="J30" s="99">
        <f t="shared" si="38"/>
        <v>0</v>
      </c>
      <c r="K30" s="98"/>
      <c r="L30" s="99">
        <f t="shared" si="39"/>
        <v>0</v>
      </c>
      <c r="M30" s="99">
        <f t="shared" si="40"/>
        <v>0</v>
      </c>
      <c r="N30" s="99">
        <f t="shared" si="41"/>
        <v>0</v>
      </c>
      <c r="O30" s="99">
        <f t="shared" si="42"/>
        <v>0</v>
      </c>
      <c r="P30" s="99">
        <f t="shared" si="43"/>
        <v>0</v>
      </c>
      <c r="Q30" s="99">
        <f t="shared" si="44"/>
        <v>0</v>
      </c>
      <c r="R30" s="99">
        <f t="shared" si="45"/>
        <v>0</v>
      </c>
      <c r="S30" s="137">
        <f t="shared" si="46"/>
        <v>0</v>
      </c>
      <c r="T30" s="137">
        <f t="shared" si="47"/>
        <v>0</v>
      </c>
      <c r="U30" s="137">
        <f t="shared" si="48"/>
        <v>0</v>
      </c>
      <c r="V30" s="137">
        <f t="shared" si="49"/>
        <v>0</v>
      </c>
      <c r="W30" s="138"/>
    </row>
    <row r="31" spans="1:23">
      <c r="A31" s="101" t="s">
        <v>47</v>
      </c>
      <c r="B31" s="96" t="s">
        <v>24</v>
      </c>
      <c r="C31" s="102">
        <v>3000</v>
      </c>
      <c r="D31" s="102">
        <v>2.5</v>
      </c>
      <c r="E31" s="98"/>
      <c r="F31" s="99">
        <f t="shared" si="35"/>
        <v>0</v>
      </c>
      <c r="G31" s="99">
        <f t="shared" si="36"/>
        <v>0</v>
      </c>
      <c r="H31" s="98"/>
      <c r="I31" s="99">
        <f t="shared" si="37"/>
        <v>0</v>
      </c>
      <c r="J31" s="99">
        <f t="shared" si="38"/>
        <v>0</v>
      </c>
      <c r="K31" s="103"/>
      <c r="L31" s="99">
        <f t="shared" si="39"/>
        <v>0</v>
      </c>
      <c r="M31" s="99">
        <f t="shared" si="40"/>
        <v>0</v>
      </c>
      <c r="N31" s="99">
        <f t="shared" si="41"/>
        <v>0</v>
      </c>
      <c r="O31" s="99">
        <f t="shared" si="42"/>
        <v>0</v>
      </c>
      <c r="P31" s="99">
        <f t="shared" si="43"/>
        <v>0</v>
      </c>
      <c r="Q31" s="99">
        <f t="shared" si="44"/>
        <v>0</v>
      </c>
      <c r="R31" s="99">
        <f t="shared" si="45"/>
        <v>0</v>
      </c>
      <c r="S31" s="137">
        <f t="shared" si="46"/>
        <v>0</v>
      </c>
      <c r="T31" s="137">
        <f t="shared" si="47"/>
        <v>0</v>
      </c>
      <c r="U31" s="137">
        <f t="shared" si="48"/>
        <v>0</v>
      </c>
      <c r="V31" s="137">
        <f t="shared" si="49"/>
        <v>0</v>
      </c>
      <c r="W31" s="138"/>
    </row>
    <row r="32" spans="1:23">
      <c r="A32" s="101" t="s">
        <v>48</v>
      </c>
      <c r="B32" s="96" t="s">
        <v>24</v>
      </c>
      <c r="C32" s="102">
        <v>2200</v>
      </c>
      <c r="D32" s="102">
        <v>0.8</v>
      </c>
      <c r="E32" s="98"/>
      <c r="F32" s="99">
        <f t="shared" si="35"/>
        <v>0</v>
      </c>
      <c r="G32" s="99">
        <f t="shared" si="36"/>
        <v>0</v>
      </c>
      <c r="H32" s="103"/>
      <c r="I32" s="99">
        <f t="shared" si="37"/>
        <v>0</v>
      </c>
      <c r="J32" s="99">
        <f t="shared" si="38"/>
        <v>0</v>
      </c>
      <c r="K32" s="103"/>
      <c r="L32" s="99">
        <f t="shared" si="39"/>
        <v>0</v>
      </c>
      <c r="M32" s="99">
        <f t="shared" si="40"/>
        <v>0</v>
      </c>
      <c r="N32" s="99">
        <f t="shared" si="41"/>
        <v>0</v>
      </c>
      <c r="O32" s="99">
        <f t="shared" si="42"/>
        <v>0</v>
      </c>
      <c r="P32" s="99">
        <f t="shared" si="43"/>
        <v>0</v>
      </c>
      <c r="Q32" s="99">
        <f t="shared" si="44"/>
        <v>0</v>
      </c>
      <c r="R32" s="99">
        <f t="shared" si="45"/>
        <v>0</v>
      </c>
      <c r="S32" s="137">
        <f t="shared" si="46"/>
        <v>0</v>
      </c>
      <c r="T32" s="137">
        <f t="shared" si="47"/>
        <v>0</v>
      </c>
      <c r="U32" s="137">
        <f t="shared" si="48"/>
        <v>0</v>
      </c>
      <c r="V32" s="137">
        <f t="shared" si="49"/>
        <v>0</v>
      </c>
      <c r="W32" s="138"/>
    </row>
    <row r="33" spans="1:23">
      <c r="A33" s="101" t="s">
        <v>49</v>
      </c>
      <c r="B33" s="96" t="s">
        <v>24</v>
      </c>
      <c r="C33" s="102">
        <v>4000</v>
      </c>
      <c r="D33" s="102">
        <v>1.8</v>
      </c>
      <c r="E33" s="98"/>
      <c r="F33" s="99">
        <f t="shared" si="35"/>
        <v>0</v>
      </c>
      <c r="G33" s="99">
        <f t="shared" si="36"/>
        <v>0</v>
      </c>
      <c r="H33" s="103"/>
      <c r="I33" s="99">
        <f t="shared" si="37"/>
        <v>0</v>
      </c>
      <c r="J33" s="99">
        <f t="shared" si="38"/>
        <v>0</v>
      </c>
      <c r="K33" s="103"/>
      <c r="L33" s="99">
        <f t="shared" si="39"/>
        <v>0</v>
      </c>
      <c r="M33" s="99">
        <f t="shared" si="40"/>
        <v>0</v>
      </c>
      <c r="N33" s="99">
        <f t="shared" si="41"/>
        <v>0</v>
      </c>
      <c r="O33" s="99">
        <f t="shared" si="42"/>
        <v>0</v>
      </c>
      <c r="P33" s="99">
        <f t="shared" si="43"/>
        <v>0</v>
      </c>
      <c r="Q33" s="99">
        <f t="shared" si="44"/>
        <v>0</v>
      </c>
      <c r="R33" s="99">
        <f t="shared" si="45"/>
        <v>0</v>
      </c>
      <c r="S33" s="137">
        <f t="shared" si="46"/>
        <v>0</v>
      </c>
      <c r="T33" s="137">
        <f t="shared" si="47"/>
        <v>0</v>
      </c>
      <c r="U33" s="137">
        <f t="shared" si="48"/>
        <v>0</v>
      </c>
      <c r="V33" s="137">
        <f t="shared" si="49"/>
        <v>0</v>
      </c>
      <c r="W33" s="138"/>
    </row>
    <row r="34" spans="1:23">
      <c r="A34" s="101" t="s">
        <v>50</v>
      </c>
      <c r="B34" s="96" t="s">
        <v>24</v>
      </c>
      <c r="C34" s="102">
        <v>4000</v>
      </c>
      <c r="D34" s="102">
        <v>4</v>
      </c>
      <c r="E34" s="103"/>
      <c r="F34" s="99">
        <f t="shared" si="35"/>
        <v>0</v>
      </c>
      <c r="G34" s="99">
        <f t="shared" si="36"/>
        <v>0</v>
      </c>
      <c r="H34" s="103"/>
      <c r="I34" s="99">
        <f t="shared" si="37"/>
        <v>0</v>
      </c>
      <c r="J34" s="99">
        <f t="shared" si="38"/>
        <v>0</v>
      </c>
      <c r="K34" s="103"/>
      <c r="L34" s="99">
        <f t="shared" si="39"/>
        <v>0</v>
      </c>
      <c r="M34" s="99">
        <f t="shared" si="40"/>
        <v>0</v>
      </c>
      <c r="N34" s="99">
        <f t="shared" si="41"/>
        <v>0</v>
      </c>
      <c r="O34" s="99">
        <f t="shared" si="42"/>
        <v>0</v>
      </c>
      <c r="P34" s="99">
        <f t="shared" si="43"/>
        <v>0</v>
      </c>
      <c r="Q34" s="99">
        <f t="shared" si="44"/>
        <v>0</v>
      </c>
      <c r="R34" s="99">
        <f t="shared" si="45"/>
        <v>0</v>
      </c>
      <c r="S34" s="137">
        <f t="shared" si="46"/>
        <v>0</v>
      </c>
      <c r="T34" s="137">
        <f t="shared" si="47"/>
        <v>0</v>
      </c>
      <c r="U34" s="137">
        <f t="shared" si="48"/>
        <v>0</v>
      </c>
      <c r="V34" s="137">
        <f t="shared" si="49"/>
        <v>0</v>
      </c>
      <c r="W34" s="138"/>
    </row>
    <row r="35" spans="1:23">
      <c r="A35" s="101" t="s">
        <v>51</v>
      </c>
      <c r="B35" s="96" t="s">
        <v>24</v>
      </c>
      <c r="C35" s="102">
        <v>3000</v>
      </c>
      <c r="D35" s="102">
        <v>0.5</v>
      </c>
      <c r="E35" s="103"/>
      <c r="F35" s="99">
        <f t="shared" si="35"/>
        <v>0</v>
      </c>
      <c r="G35" s="99">
        <f t="shared" si="36"/>
        <v>0</v>
      </c>
      <c r="H35" s="103"/>
      <c r="I35" s="99">
        <f t="shared" si="37"/>
        <v>0</v>
      </c>
      <c r="J35" s="99">
        <f t="shared" si="38"/>
        <v>0</v>
      </c>
      <c r="K35" s="103"/>
      <c r="L35" s="99">
        <f t="shared" si="39"/>
        <v>0</v>
      </c>
      <c r="M35" s="99">
        <f t="shared" si="40"/>
        <v>0</v>
      </c>
      <c r="N35" s="99">
        <f t="shared" si="41"/>
        <v>0</v>
      </c>
      <c r="O35" s="99">
        <f t="shared" si="42"/>
        <v>0</v>
      </c>
      <c r="P35" s="99">
        <f t="shared" si="43"/>
        <v>0</v>
      </c>
      <c r="Q35" s="99">
        <f t="shared" si="44"/>
        <v>0</v>
      </c>
      <c r="R35" s="99">
        <f t="shared" si="45"/>
        <v>0</v>
      </c>
      <c r="S35" s="137">
        <f t="shared" si="46"/>
        <v>0</v>
      </c>
      <c r="T35" s="137">
        <f t="shared" si="47"/>
        <v>0</v>
      </c>
      <c r="U35" s="137">
        <f t="shared" si="48"/>
        <v>0</v>
      </c>
      <c r="V35" s="137">
        <f t="shared" si="49"/>
        <v>0</v>
      </c>
      <c r="W35" s="138"/>
    </row>
    <row r="36" spans="1:23">
      <c r="A36" s="101" t="s">
        <v>52</v>
      </c>
      <c r="B36" s="96" t="s">
        <v>24</v>
      </c>
      <c r="C36" s="102">
        <v>4000</v>
      </c>
      <c r="D36" s="102">
        <v>0.5</v>
      </c>
      <c r="E36" s="103"/>
      <c r="F36" s="99">
        <f t="shared" si="35"/>
        <v>0</v>
      </c>
      <c r="G36" s="99">
        <f t="shared" si="36"/>
        <v>0</v>
      </c>
      <c r="H36" s="103"/>
      <c r="I36" s="99">
        <f t="shared" si="37"/>
        <v>0</v>
      </c>
      <c r="J36" s="99">
        <f t="shared" si="38"/>
        <v>0</v>
      </c>
      <c r="K36" s="103"/>
      <c r="L36" s="99">
        <f t="shared" si="39"/>
        <v>0</v>
      </c>
      <c r="M36" s="99">
        <f t="shared" si="40"/>
        <v>0</v>
      </c>
      <c r="N36" s="99">
        <f t="shared" si="41"/>
        <v>0</v>
      </c>
      <c r="O36" s="99">
        <f t="shared" si="42"/>
        <v>0</v>
      </c>
      <c r="P36" s="99">
        <f t="shared" si="43"/>
        <v>0</v>
      </c>
      <c r="Q36" s="99">
        <f t="shared" si="44"/>
        <v>0</v>
      </c>
      <c r="R36" s="99">
        <f t="shared" si="45"/>
        <v>0</v>
      </c>
      <c r="S36" s="137">
        <f t="shared" si="46"/>
        <v>0</v>
      </c>
      <c r="T36" s="137">
        <f t="shared" si="47"/>
        <v>0</v>
      </c>
      <c r="U36" s="137">
        <f t="shared" si="48"/>
        <v>0</v>
      </c>
      <c r="V36" s="137">
        <f t="shared" si="49"/>
        <v>0</v>
      </c>
      <c r="W36" s="138"/>
    </row>
    <row r="37" spans="1:23">
      <c r="A37" s="101" t="s">
        <v>53</v>
      </c>
      <c r="B37" s="96" t="s">
        <v>24</v>
      </c>
      <c r="C37" s="102">
        <v>6000</v>
      </c>
      <c r="D37" s="102">
        <v>0.5</v>
      </c>
      <c r="E37" s="103"/>
      <c r="F37" s="99">
        <f t="shared" si="35"/>
        <v>0</v>
      </c>
      <c r="G37" s="99">
        <f t="shared" si="36"/>
        <v>0</v>
      </c>
      <c r="H37" s="103"/>
      <c r="I37" s="99">
        <f t="shared" si="37"/>
        <v>0</v>
      </c>
      <c r="J37" s="99">
        <f t="shared" si="38"/>
        <v>0</v>
      </c>
      <c r="K37" s="103"/>
      <c r="L37" s="99">
        <f t="shared" si="39"/>
        <v>0</v>
      </c>
      <c r="M37" s="99">
        <f t="shared" si="40"/>
        <v>0</v>
      </c>
      <c r="N37" s="99">
        <f t="shared" si="41"/>
        <v>0</v>
      </c>
      <c r="O37" s="99">
        <f t="shared" si="42"/>
        <v>0</v>
      </c>
      <c r="P37" s="99">
        <f t="shared" si="43"/>
        <v>0</v>
      </c>
      <c r="Q37" s="99">
        <f t="shared" si="44"/>
        <v>0</v>
      </c>
      <c r="R37" s="99">
        <f t="shared" si="45"/>
        <v>0</v>
      </c>
      <c r="S37" s="137">
        <f t="shared" si="46"/>
        <v>0</v>
      </c>
      <c r="T37" s="137">
        <f t="shared" si="47"/>
        <v>0</v>
      </c>
      <c r="U37" s="137">
        <f t="shared" si="48"/>
        <v>0</v>
      </c>
      <c r="V37" s="137">
        <f t="shared" si="49"/>
        <v>0</v>
      </c>
      <c r="W37" s="138"/>
    </row>
    <row r="38" spans="1:23">
      <c r="A38" s="101" t="s">
        <v>54</v>
      </c>
      <c r="B38" s="96" t="s">
        <v>24</v>
      </c>
      <c r="C38" s="102">
        <v>5000</v>
      </c>
      <c r="D38" s="102">
        <v>0.4</v>
      </c>
      <c r="E38" s="103"/>
      <c r="F38" s="99">
        <f t="shared" si="35"/>
        <v>0</v>
      </c>
      <c r="G38" s="99">
        <f t="shared" si="36"/>
        <v>0</v>
      </c>
      <c r="H38" s="103"/>
      <c r="I38" s="99">
        <f t="shared" si="37"/>
        <v>0</v>
      </c>
      <c r="J38" s="99">
        <f t="shared" si="38"/>
        <v>0</v>
      </c>
      <c r="K38" s="103"/>
      <c r="L38" s="99">
        <f t="shared" si="39"/>
        <v>0</v>
      </c>
      <c r="M38" s="99">
        <f t="shared" si="40"/>
        <v>0</v>
      </c>
      <c r="N38" s="99">
        <f t="shared" si="41"/>
        <v>0</v>
      </c>
      <c r="O38" s="99">
        <f t="shared" si="42"/>
        <v>0</v>
      </c>
      <c r="P38" s="99">
        <f t="shared" si="43"/>
        <v>0</v>
      </c>
      <c r="Q38" s="99">
        <f t="shared" si="44"/>
        <v>0</v>
      </c>
      <c r="R38" s="99">
        <f t="shared" si="45"/>
        <v>0</v>
      </c>
      <c r="S38" s="137">
        <f t="shared" si="46"/>
        <v>0</v>
      </c>
      <c r="T38" s="137">
        <f t="shared" si="47"/>
        <v>0</v>
      </c>
      <c r="U38" s="137">
        <f t="shared" si="48"/>
        <v>0</v>
      </c>
      <c r="V38" s="137">
        <f t="shared" si="49"/>
        <v>0</v>
      </c>
      <c r="W38" s="138"/>
    </row>
    <row r="39" spans="1:23">
      <c r="A39" s="101" t="s">
        <v>55</v>
      </c>
      <c r="B39" s="96" t="s">
        <v>24</v>
      </c>
      <c r="C39" s="102">
        <v>8000</v>
      </c>
      <c r="D39" s="102">
        <v>0.5</v>
      </c>
      <c r="E39" s="103"/>
      <c r="F39" s="99">
        <f t="shared" si="35"/>
        <v>0</v>
      </c>
      <c r="G39" s="99">
        <f t="shared" si="36"/>
        <v>0</v>
      </c>
      <c r="H39" s="103"/>
      <c r="I39" s="99">
        <f t="shared" si="37"/>
        <v>0</v>
      </c>
      <c r="J39" s="99">
        <f t="shared" si="38"/>
        <v>0</v>
      </c>
      <c r="K39" s="103"/>
      <c r="L39" s="99">
        <f t="shared" si="39"/>
        <v>0</v>
      </c>
      <c r="M39" s="99">
        <f t="shared" si="40"/>
        <v>0</v>
      </c>
      <c r="N39" s="99">
        <f t="shared" si="41"/>
        <v>0</v>
      </c>
      <c r="O39" s="99">
        <f t="shared" si="42"/>
        <v>0</v>
      </c>
      <c r="P39" s="99">
        <f t="shared" si="43"/>
        <v>0</v>
      </c>
      <c r="Q39" s="99">
        <f t="shared" si="44"/>
        <v>0</v>
      </c>
      <c r="R39" s="99">
        <f t="shared" si="45"/>
        <v>0</v>
      </c>
      <c r="S39" s="137">
        <f t="shared" si="46"/>
        <v>0</v>
      </c>
      <c r="T39" s="137">
        <f t="shared" si="47"/>
        <v>0</v>
      </c>
      <c r="U39" s="137">
        <f t="shared" si="48"/>
        <v>0</v>
      </c>
      <c r="V39" s="137">
        <f t="shared" si="49"/>
        <v>0</v>
      </c>
      <c r="W39" s="138"/>
    </row>
    <row r="40" spans="1:23">
      <c r="A40" s="101" t="s">
        <v>56</v>
      </c>
      <c r="B40" s="96" t="s">
        <v>24</v>
      </c>
      <c r="C40" s="102">
        <v>1500</v>
      </c>
      <c r="D40" s="102">
        <v>1.5</v>
      </c>
      <c r="E40" s="103"/>
      <c r="F40" s="99">
        <f t="shared" si="35"/>
        <v>0</v>
      </c>
      <c r="G40" s="99">
        <f t="shared" si="36"/>
        <v>0</v>
      </c>
      <c r="H40" s="103"/>
      <c r="I40" s="99">
        <f t="shared" si="37"/>
        <v>0</v>
      </c>
      <c r="J40" s="99">
        <f t="shared" si="38"/>
        <v>0</v>
      </c>
      <c r="K40" s="103"/>
      <c r="L40" s="99">
        <f t="shared" si="39"/>
        <v>0</v>
      </c>
      <c r="M40" s="99">
        <f t="shared" si="40"/>
        <v>0</v>
      </c>
      <c r="N40" s="99">
        <f t="shared" si="41"/>
        <v>0</v>
      </c>
      <c r="O40" s="99">
        <f t="shared" si="42"/>
        <v>0</v>
      </c>
      <c r="P40" s="99">
        <f t="shared" si="43"/>
        <v>0</v>
      </c>
      <c r="Q40" s="99">
        <f t="shared" si="44"/>
        <v>0</v>
      </c>
      <c r="R40" s="99">
        <f t="shared" si="45"/>
        <v>0</v>
      </c>
      <c r="S40" s="137">
        <f t="shared" si="46"/>
        <v>0</v>
      </c>
      <c r="T40" s="137">
        <f t="shared" si="47"/>
        <v>0</v>
      </c>
      <c r="U40" s="137">
        <f t="shared" si="48"/>
        <v>0</v>
      </c>
      <c r="V40" s="137">
        <f t="shared" si="49"/>
        <v>0</v>
      </c>
      <c r="W40" s="138"/>
    </row>
    <row r="41" spans="1:23">
      <c r="A41" s="101" t="s">
        <v>57</v>
      </c>
      <c r="B41" s="96" t="s">
        <v>24</v>
      </c>
      <c r="C41" s="102">
        <v>800</v>
      </c>
      <c r="D41" s="102">
        <v>2</v>
      </c>
      <c r="E41" s="103"/>
      <c r="F41" s="99">
        <f t="shared" si="35"/>
        <v>0</v>
      </c>
      <c r="G41" s="99">
        <f t="shared" si="36"/>
        <v>0</v>
      </c>
      <c r="H41" s="103"/>
      <c r="I41" s="99">
        <f t="shared" si="37"/>
        <v>0</v>
      </c>
      <c r="J41" s="99">
        <f t="shared" si="38"/>
        <v>0</v>
      </c>
      <c r="K41" s="103"/>
      <c r="L41" s="99">
        <f t="shared" si="39"/>
        <v>0</v>
      </c>
      <c r="M41" s="99">
        <f t="shared" si="40"/>
        <v>0</v>
      </c>
      <c r="N41" s="99">
        <f t="shared" si="41"/>
        <v>0</v>
      </c>
      <c r="O41" s="99">
        <f t="shared" si="42"/>
        <v>0</v>
      </c>
      <c r="P41" s="99">
        <f t="shared" si="43"/>
        <v>0</v>
      </c>
      <c r="Q41" s="99">
        <f t="shared" si="44"/>
        <v>0</v>
      </c>
      <c r="R41" s="99">
        <f t="shared" si="45"/>
        <v>0</v>
      </c>
      <c r="S41" s="137">
        <f t="shared" si="46"/>
        <v>0</v>
      </c>
      <c r="T41" s="137">
        <f t="shared" si="47"/>
        <v>0</v>
      </c>
      <c r="U41" s="137">
        <f t="shared" si="48"/>
        <v>0</v>
      </c>
      <c r="V41" s="137">
        <f t="shared" si="49"/>
        <v>0</v>
      </c>
      <c r="W41" s="138"/>
    </row>
    <row r="42" spans="1:23">
      <c r="A42" s="108" t="s">
        <v>58</v>
      </c>
      <c r="B42" s="109" t="s">
        <v>24</v>
      </c>
      <c r="C42" s="113" t="s">
        <v>21</v>
      </c>
      <c r="D42" s="113" t="s">
        <v>21</v>
      </c>
      <c r="E42" s="111">
        <f t="shared" ref="E42:V42" si="50">SUM(E43:E52)</f>
        <v>0</v>
      </c>
      <c r="F42" s="111">
        <f t="shared" si="50"/>
        <v>0</v>
      </c>
      <c r="G42" s="114">
        <f t="shared" si="50"/>
        <v>0</v>
      </c>
      <c r="H42" s="111">
        <f t="shared" si="50"/>
        <v>0</v>
      </c>
      <c r="I42" s="111">
        <f t="shared" si="50"/>
        <v>0</v>
      </c>
      <c r="J42" s="114">
        <f t="shared" si="50"/>
        <v>0</v>
      </c>
      <c r="K42" s="111">
        <f t="shared" si="50"/>
        <v>0</v>
      </c>
      <c r="L42" s="111">
        <f t="shared" si="50"/>
        <v>0</v>
      </c>
      <c r="M42" s="114">
        <f t="shared" si="50"/>
        <v>0</v>
      </c>
      <c r="N42" s="111">
        <f t="shared" si="50"/>
        <v>0</v>
      </c>
      <c r="O42" s="111">
        <f t="shared" si="50"/>
        <v>0</v>
      </c>
      <c r="P42" s="114">
        <f t="shared" si="50"/>
        <v>0</v>
      </c>
      <c r="Q42" s="111">
        <f t="shared" si="50"/>
        <v>0</v>
      </c>
      <c r="R42" s="114">
        <f t="shared" si="50"/>
        <v>0</v>
      </c>
      <c r="S42" s="111">
        <f t="shared" si="50"/>
        <v>0</v>
      </c>
      <c r="T42" s="114">
        <f t="shared" si="50"/>
        <v>0</v>
      </c>
      <c r="U42" s="111">
        <f t="shared" si="50"/>
        <v>0</v>
      </c>
      <c r="V42" s="114">
        <f t="shared" si="50"/>
        <v>0</v>
      </c>
      <c r="W42" s="139"/>
    </row>
    <row r="43" spans="1:23">
      <c r="A43" s="115" t="s">
        <v>59</v>
      </c>
      <c r="B43" s="96" t="s">
        <v>24</v>
      </c>
      <c r="C43" s="116">
        <v>500</v>
      </c>
      <c r="D43" s="116">
        <v>50</v>
      </c>
      <c r="E43" s="103"/>
      <c r="F43" s="99">
        <f t="shared" ref="F43:F52" si="51">C43*E43*0.1/2000</f>
        <v>0</v>
      </c>
      <c r="G43" s="99">
        <f t="shared" ref="G43:G52" si="52">E43*C43*D43*10%/10000</f>
        <v>0</v>
      </c>
      <c r="H43" s="103"/>
      <c r="I43" s="99">
        <f t="shared" ref="I43:I52" si="53">H43*C43*0.3/2000</f>
        <v>0</v>
      </c>
      <c r="J43" s="99">
        <f t="shared" ref="J43:J52" si="54">H43*C43*D43*30%/10000</f>
        <v>0</v>
      </c>
      <c r="K43" s="103"/>
      <c r="L43" s="99">
        <f t="shared" ref="L43:L52" si="55">K43*C43*0.8/2000</f>
        <v>0</v>
      </c>
      <c r="M43" s="99">
        <f t="shared" ref="M43:M52" si="56">K43*C43*D43*80%/10000</f>
        <v>0</v>
      </c>
      <c r="N43" s="99">
        <f t="shared" ref="N43:N52" si="57">K43+H43+E43</f>
        <v>0</v>
      </c>
      <c r="O43" s="99">
        <f t="shared" ref="O43:O52" si="58">L43+I43+F43</f>
        <v>0</v>
      </c>
      <c r="P43" s="99">
        <f t="shared" ref="P43:P52" si="59">G43+J43+M43</f>
        <v>0</v>
      </c>
      <c r="Q43" s="99">
        <f t="shared" ref="Q43:Q52" si="60">(K43+H43+E43)/15</f>
        <v>0</v>
      </c>
      <c r="R43" s="99">
        <f t="shared" ref="R43:R52" si="61">G43+J43+M43</f>
        <v>0</v>
      </c>
      <c r="S43" s="137">
        <f t="shared" ref="S43:S52" si="62">(H43+K43)/15</f>
        <v>0</v>
      </c>
      <c r="T43" s="137">
        <f t="shared" ref="T43:T52" si="63">J43+M43</f>
        <v>0</v>
      </c>
      <c r="U43" s="137">
        <f t="shared" ref="U43:U52" si="64">K43/15</f>
        <v>0</v>
      </c>
      <c r="V43" s="137">
        <f t="shared" ref="V43:V52" si="65">M43</f>
        <v>0</v>
      </c>
      <c r="W43" s="138"/>
    </row>
    <row r="44" spans="1:23">
      <c r="A44" s="115" t="s">
        <v>60</v>
      </c>
      <c r="B44" s="96" t="s">
        <v>24</v>
      </c>
      <c r="C44" s="116">
        <v>2000</v>
      </c>
      <c r="D44" s="116">
        <v>3</v>
      </c>
      <c r="E44" s="103"/>
      <c r="F44" s="99">
        <f t="shared" si="51"/>
        <v>0</v>
      </c>
      <c r="G44" s="99">
        <f t="shared" si="52"/>
        <v>0</v>
      </c>
      <c r="H44" s="103"/>
      <c r="I44" s="99">
        <f t="shared" si="53"/>
        <v>0</v>
      </c>
      <c r="J44" s="99">
        <f t="shared" si="54"/>
        <v>0</v>
      </c>
      <c r="K44" s="103"/>
      <c r="L44" s="99">
        <f t="shared" si="55"/>
        <v>0</v>
      </c>
      <c r="M44" s="99">
        <f t="shared" si="56"/>
        <v>0</v>
      </c>
      <c r="N44" s="99">
        <f t="shared" si="57"/>
        <v>0</v>
      </c>
      <c r="O44" s="99">
        <f t="shared" si="58"/>
        <v>0</v>
      </c>
      <c r="P44" s="99">
        <f t="shared" si="59"/>
        <v>0</v>
      </c>
      <c r="Q44" s="99">
        <f t="shared" si="60"/>
        <v>0</v>
      </c>
      <c r="R44" s="99">
        <f t="shared" si="61"/>
        <v>0</v>
      </c>
      <c r="S44" s="137">
        <f t="shared" si="62"/>
        <v>0</v>
      </c>
      <c r="T44" s="137">
        <f t="shared" si="63"/>
        <v>0</v>
      </c>
      <c r="U44" s="137">
        <f t="shared" si="64"/>
        <v>0</v>
      </c>
      <c r="V44" s="137">
        <f t="shared" si="65"/>
        <v>0</v>
      </c>
      <c r="W44" s="138"/>
    </row>
    <row r="45" spans="1:23">
      <c r="A45" s="117" t="s">
        <v>61</v>
      </c>
      <c r="B45" s="96" t="s">
        <v>24</v>
      </c>
      <c r="C45" s="118">
        <v>3000</v>
      </c>
      <c r="D45" s="118">
        <v>15</v>
      </c>
      <c r="E45" s="103"/>
      <c r="F45" s="99">
        <f t="shared" si="51"/>
        <v>0</v>
      </c>
      <c r="G45" s="99">
        <f t="shared" si="52"/>
        <v>0</v>
      </c>
      <c r="H45" s="103"/>
      <c r="I45" s="99">
        <f t="shared" si="53"/>
        <v>0</v>
      </c>
      <c r="J45" s="99">
        <f t="shared" si="54"/>
        <v>0</v>
      </c>
      <c r="K45" s="103"/>
      <c r="L45" s="99">
        <f t="shared" si="55"/>
        <v>0</v>
      </c>
      <c r="M45" s="99">
        <f t="shared" si="56"/>
        <v>0</v>
      </c>
      <c r="N45" s="99">
        <f t="shared" si="57"/>
        <v>0</v>
      </c>
      <c r="O45" s="99">
        <f t="shared" si="58"/>
        <v>0</v>
      </c>
      <c r="P45" s="99">
        <f t="shared" si="59"/>
        <v>0</v>
      </c>
      <c r="Q45" s="99">
        <f t="shared" si="60"/>
        <v>0</v>
      </c>
      <c r="R45" s="99">
        <f t="shared" si="61"/>
        <v>0</v>
      </c>
      <c r="S45" s="137">
        <f t="shared" si="62"/>
        <v>0</v>
      </c>
      <c r="T45" s="137">
        <f t="shared" si="63"/>
        <v>0</v>
      </c>
      <c r="U45" s="137">
        <f t="shared" si="64"/>
        <v>0</v>
      </c>
      <c r="V45" s="137">
        <f t="shared" si="65"/>
        <v>0</v>
      </c>
      <c r="W45" s="140"/>
    </row>
    <row r="46" spans="1:23">
      <c r="A46" s="119" t="s">
        <v>62</v>
      </c>
      <c r="B46" s="96" t="s">
        <v>24</v>
      </c>
      <c r="C46" s="118">
        <v>5000</v>
      </c>
      <c r="D46" s="118">
        <v>8</v>
      </c>
      <c r="E46" s="103"/>
      <c r="F46" s="99">
        <f t="shared" si="51"/>
        <v>0</v>
      </c>
      <c r="G46" s="99">
        <f t="shared" si="52"/>
        <v>0</v>
      </c>
      <c r="H46" s="103"/>
      <c r="I46" s="99">
        <f t="shared" si="53"/>
        <v>0</v>
      </c>
      <c r="J46" s="99">
        <f t="shared" si="54"/>
        <v>0</v>
      </c>
      <c r="K46" s="103"/>
      <c r="L46" s="99">
        <f t="shared" si="55"/>
        <v>0</v>
      </c>
      <c r="M46" s="99">
        <f t="shared" si="56"/>
        <v>0</v>
      </c>
      <c r="N46" s="99">
        <f t="shared" si="57"/>
        <v>0</v>
      </c>
      <c r="O46" s="99">
        <f t="shared" si="58"/>
        <v>0</v>
      </c>
      <c r="P46" s="99">
        <f t="shared" si="59"/>
        <v>0</v>
      </c>
      <c r="Q46" s="99">
        <f t="shared" si="60"/>
        <v>0</v>
      </c>
      <c r="R46" s="99">
        <f t="shared" si="61"/>
        <v>0</v>
      </c>
      <c r="S46" s="137">
        <f t="shared" si="62"/>
        <v>0</v>
      </c>
      <c r="T46" s="137">
        <f t="shared" si="63"/>
        <v>0</v>
      </c>
      <c r="U46" s="137">
        <f t="shared" si="64"/>
        <v>0</v>
      </c>
      <c r="V46" s="137">
        <f t="shared" si="65"/>
        <v>0</v>
      </c>
      <c r="W46" s="140"/>
    </row>
    <row r="47" spans="1:23">
      <c r="A47" s="119" t="s">
        <v>63</v>
      </c>
      <c r="B47" s="96" t="s">
        <v>24</v>
      </c>
      <c r="C47" s="118">
        <v>8000</v>
      </c>
      <c r="D47" s="118">
        <v>1.2</v>
      </c>
      <c r="E47" s="103"/>
      <c r="F47" s="99">
        <f t="shared" si="51"/>
        <v>0</v>
      </c>
      <c r="G47" s="99">
        <f t="shared" si="52"/>
        <v>0</v>
      </c>
      <c r="H47" s="103"/>
      <c r="I47" s="99">
        <f t="shared" si="53"/>
        <v>0</v>
      </c>
      <c r="J47" s="99">
        <f t="shared" si="54"/>
        <v>0</v>
      </c>
      <c r="K47" s="103"/>
      <c r="L47" s="99">
        <f t="shared" si="55"/>
        <v>0</v>
      </c>
      <c r="M47" s="99">
        <f t="shared" si="56"/>
        <v>0</v>
      </c>
      <c r="N47" s="99">
        <f t="shared" si="57"/>
        <v>0</v>
      </c>
      <c r="O47" s="99">
        <f t="shared" si="58"/>
        <v>0</v>
      </c>
      <c r="P47" s="99">
        <f t="shared" si="59"/>
        <v>0</v>
      </c>
      <c r="Q47" s="99">
        <f t="shared" si="60"/>
        <v>0</v>
      </c>
      <c r="R47" s="99">
        <f t="shared" si="61"/>
        <v>0</v>
      </c>
      <c r="S47" s="137">
        <f t="shared" si="62"/>
        <v>0</v>
      </c>
      <c r="T47" s="137">
        <f t="shared" si="63"/>
        <v>0</v>
      </c>
      <c r="U47" s="137">
        <f t="shared" si="64"/>
        <v>0</v>
      </c>
      <c r="V47" s="137">
        <f t="shared" si="65"/>
        <v>0</v>
      </c>
      <c r="W47" s="140"/>
    </row>
    <row r="48" spans="1:23">
      <c r="A48" s="119" t="s">
        <v>64</v>
      </c>
      <c r="B48" s="96" t="s">
        <v>24</v>
      </c>
      <c r="C48" s="118">
        <v>800</v>
      </c>
      <c r="D48" s="118">
        <v>2.5</v>
      </c>
      <c r="E48" s="103"/>
      <c r="F48" s="99">
        <f t="shared" si="51"/>
        <v>0</v>
      </c>
      <c r="G48" s="99">
        <f t="shared" si="52"/>
        <v>0</v>
      </c>
      <c r="H48" s="103"/>
      <c r="I48" s="99">
        <f t="shared" si="53"/>
        <v>0</v>
      </c>
      <c r="J48" s="99">
        <f t="shared" si="54"/>
        <v>0</v>
      </c>
      <c r="K48" s="103"/>
      <c r="L48" s="99">
        <f t="shared" si="55"/>
        <v>0</v>
      </c>
      <c r="M48" s="99">
        <f t="shared" si="56"/>
        <v>0</v>
      </c>
      <c r="N48" s="99">
        <f t="shared" si="57"/>
        <v>0</v>
      </c>
      <c r="O48" s="99">
        <f t="shared" si="58"/>
        <v>0</v>
      </c>
      <c r="P48" s="99">
        <f t="shared" si="59"/>
        <v>0</v>
      </c>
      <c r="Q48" s="99">
        <f t="shared" si="60"/>
        <v>0</v>
      </c>
      <c r="R48" s="99">
        <f t="shared" si="61"/>
        <v>0</v>
      </c>
      <c r="S48" s="137">
        <f t="shared" si="62"/>
        <v>0</v>
      </c>
      <c r="T48" s="137">
        <f t="shared" si="63"/>
        <v>0</v>
      </c>
      <c r="U48" s="137">
        <f t="shared" si="64"/>
        <v>0</v>
      </c>
      <c r="V48" s="137">
        <f t="shared" si="65"/>
        <v>0</v>
      </c>
      <c r="W48" s="140"/>
    </row>
    <row r="49" spans="1:23">
      <c r="A49" s="119" t="s">
        <v>65</v>
      </c>
      <c r="B49" s="96" t="s">
        <v>24</v>
      </c>
      <c r="C49" s="118">
        <v>1500</v>
      </c>
      <c r="D49" s="118">
        <v>0.65</v>
      </c>
      <c r="E49" s="103"/>
      <c r="F49" s="99">
        <f t="shared" si="51"/>
        <v>0</v>
      </c>
      <c r="G49" s="99">
        <f t="shared" si="52"/>
        <v>0</v>
      </c>
      <c r="H49" s="103"/>
      <c r="I49" s="99">
        <f t="shared" si="53"/>
        <v>0</v>
      </c>
      <c r="J49" s="99">
        <f t="shared" si="54"/>
        <v>0</v>
      </c>
      <c r="K49" s="103"/>
      <c r="L49" s="99">
        <f t="shared" si="55"/>
        <v>0</v>
      </c>
      <c r="M49" s="99">
        <f t="shared" si="56"/>
        <v>0</v>
      </c>
      <c r="N49" s="99">
        <f t="shared" si="57"/>
        <v>0</v>
      </c>
      <c r="O49" s="99">
        <f t="shared" si="58"/>
        <v>0</v>
      </c>
      <c r="P49" s="99">
        <f t="shared" si="59"/>
        <v>0</v>
      </c>
      <c r="Q49" s="99">
        <f t="shared" si="60"/>
        <v>0</v>
      </c>
      <c r="R49" s="99">
        <f t="shared" si="61"/>
        <v>0</v>
      </c>
      <c r="S49" s="137">
        <f t="shared" si="62"/>
        <v>0</v>
      </c>
      <c r="T49" s="137">
        <f t="shared" si="63"/>
        <v>0</v>
      </c>
      <c r="U49" s="137">
        <f t="shared" si="64"/>
        <v>0</v>
      </c>
      <c r="V49" s="137">
        <f t="shared" si="65"/>
        <v>0</v>
      </c>
      <c r="W49" s="140"/>
    </row>
    <row r="50" spans="1:23">
      <c r="A50" s="119" t="s">
        <v>66</v>
      </c>
      <c r="B50" s="96" t="s">
        <v>24</v>
      </c>
      <c r="C50" s="118">
        <v>1000</v>
      </c>
      <c r="D50" s="118">
        <v>0.8</v>
      </c>
      <c r="E50" s="103"/>
      <c r="F50" s="99">
        <f t="shared" si="51"/>
        <v>0</v>
      </c>
      <c r="G50" s="99">
        <f t="shared" si="52"/>
        <v>0</v>
      </c>
      <c r="H50" s="103"/>
      <c r="I50" s="99">
        <f t="shared" si="53"/>
        <v>0</v>
      </c>
      <c r="J50" s="99">
        <f t="shared" si="54"/>
        <v>0</v>
      </c>
      <c r="K50" s="103"/>
      <c r="L50" s="99">
        <f t="shared" si="55"/>
        <v>0</v>
      </c>
      <c r="M50" s="99">
        <f t="shared" si="56"/>
        <v>0</v>
      </c>
      <c r="N50" s="99">
        <f t="shared" si="57"/>
        <v>0</v>
      </c>
      <c r="O50" s="99">
        <f t="shared" si="58"/>
        <v>0</v>
      </c>
      <c r="P50" s="99">
        <f t="shared" si="59"/>
        <v>0</v>
      </c>
      <c r="Q50" s="99">
        <f t="shared" si="60"/>
        <v>0</v>
      </c>
      <c r="R50" s="99">
        <f t="shared" si="61"/>
        <v>0</v>
      </c>
      <c r="S50" s="137">
        <f t="shared" si="62"/>
        <v>0</v>
      </c>
      <c r="T50" s="137">
        <f t="shared" si="63"/>
        <v>0</v>
      </c>
      <c r="U50" s="137">
        <f t="shared" si="64"/>
        <v>0</v>
      </c>
      <c r="V50" s="137">
        <f t="shared" si="65"/>
        <v>0</v>
      </c>
      <c r="W50" s="140"/>
    </row>
    <row r="51" spans="1:23">
      <c r="A51" s="119" t="s">
        <v>67</v>
      </c>
      <c r="B51" s="96" t="s">
        <v>24</v>
      </c>
      <c r="C51" s="118">
        <v>110</v>
      </c>
      <c r="D51" s="118">
        <v>20</v>
      </c>
      <c r="E51" s="103"/>
      <c r="F51" s="99">
        <f t="shared" si="51"/>
        <v>0</v>
      </c>
      <c r="G51" s="99">
        <f t="shared" si="52"/>
        <v>0</v>
      </c>
      <c r="H51" s="103"/>
      <c r="I51" s="99">
        <f t="shared" si="53"/>
        <v>0</v>
      </c>
      <c r="J51" s="99">
        <f t="shared" si="54"/>
        <v>0</v>
      </c>
      <c r="K51" s="103"/>
      <c r="L51" s="99">
        <f t="shared" si="55"/>
        <v>0</v>
      </c>
      <c r="M51" s="99">
        <f t="shared" si="56"/>
        <v>0</v>
      </c>
      <c r="N51" s="99">
        <f t="shared" si="57"/>
        <v>0</v>
      </c>
      <c r="O51" s="99">
        <f t="shared" si="58"/>
        <v>0</v>
      </c>
      <c r="P51" s="99">
        <f t="shared" si="59"/>
        <v>0</v>
      </c>
      <c r="Q51" s="99">
        <f t="shared" si="60"/>
        <v>0</v>
      </c>
      <c r="R51" s="99">
        <f t="shared" si="61"/>
        <v>0</v>
      </c>
      <c r="S51" s="137">
        <f t="shared" si="62"/>
        <v>0</v>
      </c>
      <c r="T51" s="137">
        <f t="shared" si="63"/>
        <v>0</v>
      </c>
      <c r="U51" s="137">
        <f t="shared" si="64"/>
        <v>0</v>
      </c>
      <c r="V51" s="137">
        <f t="shared" si="65"/>
        <v>0</v>
      </c>
      <c r="W51" s="140"/>
    </row>
    <row r="52" spans="1:23">
      <c r="A52" s="119" t="s">
        <v>68</v>
      </c>
      <c r="B52" s="96" t="s">
        <v>24</v>
      </c>
      <c r="C52" s="118">
        <v>40</v>
      </c>
      <c r="D52" s="118">
        <v>17.5</v>
      </c>
      <c r="E52" s="103"/>
      <c r="F52" s="99">
        <f t="shared" si="51"/>
        <v>0</v>
      </c>
      <c r="G52" s="99">
        <f t="shared" si="52"/>
        <v>0</v>
      </c>
      <c r="H52" s="103"/>
      <c r="I52" s="99">
        <f t="shared" si="53"/>
        <v>0</v>
      </c>
      <c r="J52" s="99">
        <f t="shared" si="54"/>
        <v>0</v>
      </c>
      <c r="K52" s="103"/>
      <c r="L52" s="99">
        <f t="shared" si="55"/>
        <v>0</v>
      </c>
      <c r="M52" s="99">
        <f t="shared" si="56"/>
        <v>0</v>
      </c>
      <c r="N52" s="99">
        <f t="shared" si="57"/>
        <v>0</v>
      </c>
      <c r="O52" s="99">
        <f t="shared" si="58"/>
        <v>0</v>
      </c>
      <c r="P52" s="99">
        <f t="shared" si="59"/>
        <v>0</v>
      </c>
      <c r="Q52" s="99">
        <f t="shared" si="60"/>
        <v>0</v>
      </c>
      <c r="R52" s="99">
        <f t="shared" si="61"/>
        <v>0</v>
      </c>
      <c r="S52" s="137">
        <f t="shared" si="62"/>
        <v>0</v>
      </c>
      <c r="T52" s="137">
        <f t="shared" si="63"/>
        <v>0</v>
      </c>
      <c r="U52" s="137">
        <f t="shared" si="64"/>
        <v>0</v>
      </c>
      <c r="V52" s="137">
        <f t="shared" si="65"/>
        <v>0</v>
      </c>
      <c r="W52" s="140"/>
    </row>
    <row r="53" spans="1:23">
      <c r="A53" s="112" t="s">
        <v>69</v>
      </c>
      <c r="B53" s="120" t="s">
        <v>21</v>
      </c>
      <c r="C53" s="113" t="s">
        <v>21</v>
      </c>
      <c r="D53" s="113" t="s">
        <v>21</v>
      </c>
      <c r="E53" s="111">
        <f t="shared" ref="E53:V53" si="66">SUM(E54:E55)</f>
        <v>0</v>
      </c>
      <c r="F53" s="111">
        <f t="shared" si="66"/>
        <v>0</v>
      </c>
      <c r="G53" s="114">
        <f t="shared" si="66"/>
        <v>0</v>
      </c>
      <c r="H53" s="111">
        <f t="shared" si="66"/>
        <v>0</v>
      </c>
      <c r="I53" s="111">
        <f t="shared" si="66"/>
        <v>0</v>
      </c>
      <c r="J53" s="114">
        <f t="shared" si="66"/>
        <v>0</v>
      </c>
      <c r="K53" s="111">
        <f t="shared" si="66"/>
        <v>0</v>
      </c>
      <c r="L53" s="111">
        <f t="shared" si="66"/>
        <v>0</v>
      </c>
      <c r="M53" s="114">
        <f t="shared" si="66"/>
        <v>0</v>
      </c>
      <c r="N53" s="111">
        <f t="shared" si="66"/>
        <v>0</v>
      </c>
      <c r="O53" s="111">
        <f t="shared" si="66"/>
        <v>0</v>
      </c>
      <c r="P53" s="114">
        <f t="shared" si="66"/>
        <v>0</v>
      </c>
      <c r="Q53" s="111">
        <f t="shared" si="66"/>
        <v>0</v>
      </c>
      <c r="R53" s="114">
        <f t="shared" si="66"/>
        <v>0</v>
      </c>
      <c r="S53" s="111">
        <f t="shared" si="66"/>
        <v>0</v>
      </c>
      <c r="T53" s="114">
        <f t="shared" si="66"/>
        <v>0</v>
      </c>
      <c r="U53" s="111">
        <f t="shared" si="66"/>
        <v>0</v>
      </c>
      <c r="V53" s="114">
        <f t="shared" si="66"/>
        <v>0</v>
      </c>
      <c r="W53" s="139"/>
    </row>
    <row r="54" spans="1:23">
      <c r="A54" s="115" t="s">
        <v>70</v>
      </c>
      <c r="B54" s="96" t="s">
        <v>24</v>
      </c>
      <c r="C54" s="97">
        <v>260</v>
      </c>
      <c r="D54" s="97">
        <v>15</v>
      </c>
      <c r="E54" s="103"/>
      <c r="F54" s="99">
        <f t="shared" ref="F54:F67" si="67">C54*E54*0.1/2000</f>
        <v>0</v>
      </c>
      <c r="G54" s="99">
        <f t="shared" ref="G54:G67" si="68">E54*C54*D54*10%/10000</f>
        <v>0</v>
      </c>
      <c r="H54" s="103"/>
      <c r="I54" s="99">
        <f t="shared" ref="I54:I67" si="69">H54*C54*0.3/2000</f>
        <v>0</v>
      </c>
      <c r="J54" s="99">
        <f t="shared" ref="J54:J67" si="70">H54*C54*D54*30%/10000</f>
        <v>0</v>
      </c>
      <c r="K54" s="103"/>
      <c r="L54" s="99">
        <f t="shared" ref="L54:L67" si="71">K54*C54*0.8/2000</f>
        <v>0</v>
      </c>
      <c r="M54" s="99">
        <f t="shared" ref="M54:M67" si="72">K54*C54*D54*80%/10000</f>
        <v>0</v>
      </c>
      <c r="N54" s="99">
        <f t="shared" ref="N54:N67" si="73">K54+H54+E54</f>
        <v>0</v>
      </c>
      <c r="O54" s="99">
        <f t="shared" ref="O54:O67" si="74">L54+I54+F54</f>
        <v>0</v>
      </c>
      <c r="P54" s="99">
        <f t="shared" ref="P54:P67" si="75">G54+J54+M54</f>
        <v>0</v>
      </c>
      <c r="Q54" s="99">
        <f t="shared" ref="Q54:Q67" si="76">(K54+H54+E54)/15</f>
        <v>0</v>
      </c>
      <c r="R54" s="99">
        <f t="shared" ref="R54:R67" si="77">G54+J54+M54</f>
        <v>0</v>
      </c>
      <c r="S54" s="137">
        <f t="shared" ref="S54:S67" si="78">(H54+K54)/15</f>
        <v>0</v>
      </c>
      <c r="T54" s="137">
        <f t="shared" ref="T54:T67" si="79">J54+M54</f>
        <v>0</v>
      </c>
      <c r="U54" s="137">
        <f t="shared" ref="U54:U67" si="80">K54/15</f>
        <v>0</v>
      </c>
      <c r="V54" s="137">
        <f t="shared" ref="V54:V67" si="81">M54</f>
        <v>0</v>
      </c>
      <c r="W54" s="141"/>
    </row>
    <row r="55" spans="1:23">
      <c r="A55" s="115" t="s">
        <v>71</v>
      </c>
      <c r="B55" s="96" t="s">
        <v>24</v>
      </c>
      <c r="C55" s="97">
        <v>220</v>
      </c>
      <c r="D55" s="97">
        <v>12</v>
      </c>
      <c r="E55" s="103"/>
      <c r="F55" s="99">
        <f t="shared" si="67"/>
        <v>0</v>
      </c>
      <c r="G55" s="99">
        <f t="shared" si="68"/>
        <v>0</v>
      </c>
      <c r="H55" s="103"/>
      <c r="I55" s="99">
        <f t="shared" si="69"/>
        <v>0</v>
      </c>
      <c r="J55" s="99">
        <f t="shared" si="70"/>
        <v>0</v>
      </c>
      <c r="K55" s="103"/>
      <c r="L55" s="99">
        <f t="shared" si="71"/>
        <v>0</v>
      </c>
      <c r="M55" s="99">
        <f t="shared" si="72"/>
        <v>0</v>
      </c>
      <c r="N55" s="99">
        <f t="shared" si="73"/>
        <v>0</v>
      </c>
      <c r="O55" s="99">
        <f t="shared" si="74"/>
        <v>0</v>
      </c>
      <c r="P55" s="99">
        <f t="shared" si="75"/>
        <v>0</v>
      </c>
      <c r="Q55" s="99">
        <f t="shared" si="76"/>
        <v>0</v>
      </c>
      <c r="R55" s="99">
        <f t="shared" si="77"/>
        <v>0</v>
      </c>
      <c r="S55" s="137">
        <f t="shared" si="78"/>
        <v>0</v>
      </c>
      <c r="T55" s="137">
        <f t="shared" si="79"/>
        <v>0</v>
      </c>
      <c r="U55" s="137">
        <f t="shared" si="80"/>
        <v>0</v>
      </c>
      <c r="V55" s="137">
        <f t="shared" si="81"/>
        <v>0</v>
      </c>
      <c r="W55" s="141"/>
    </row>
    <row r="56" spans="1:23">
      <c r="A56" s="121" t="s">
        <v>72</v>
      </c>
      <c r="B56" s="120" t="s">
        <v>21</v>
      </c>
      <c r="C56" s="110" t="s">
        <v>21</v>
      </c>
      <c r="D56" s="110" t="s">
        <v>21</v>
      </c>
      <c r="E56" s="122">
        <f t="shared" ref="E56:V56" si="82">SUM(E57:E67)</f>
        <v>0</v>
      </c>
      <c r="F56" s="122">
        <f t="shared" si="82"/>
        <v>0</v>
      </c>
      <c r="G56" s="123">
        <f t="shared" si="82"/>
        <v>0</v>
      </c>
      <c r="H56" s="122">
        <f t="shared" si="82"/>
        <v>0</v>
      </c>
      <c r="I56" s="122">
        <f t="shared" si="82"/>
        <v>0</v>
      </c>
      <c r="J56" s="123">
        <f t="shared" si="82"/>
        <v>0</v>
      </c>
      <c r="K56" s="122">
        <f t="shared" si="82"/>
        <v>0</v>
      </c>
      <c r="L56" s="122">
        <f t="shared" si="82"/>
        <v>0</v>
      </c>
      <c r="M56" s="123">
        <f t="shared" si="82"/>
        <v>0</v>
      </c>
      <c r="N56" s="122">
        <f t="shared" si="82"/>
        <v>0</v>
      </c>
      <c r="O56" s="122">
        <f t="shared" si="82"/>
        <v>0</v>
      </c>
      <c r="P56" s="123">
        <f t="shared" si="82"/>
        <v>0</v>
      </c>
      <c r="Q56" s="122">
        <f t="shared" si="82"/>
        <v>0</v>
      </c>
      <c r="R56" s="123">
        <f t="shared" si="82"/>
        <v>0</v>
      </c>
      <c r="S56" s="122">
        <f t="shared" si="82"/>
        <v>0</v>
      </c>
      <c r="T56" s="123">
        <f t="shared" si="82"/>
        <v>0</v>
      </c>
      <c r="U56" s="122">
        <f t="shared" si="82"/>
        <v>0</v>
      </c>
      <c r="V56" s="123">
        <f t="shared" si="82"/>
        <v>0</v>
      </c>
      <c r="W56" s="142"/>
    </row>
    <row r="57" spans="1:23">
      <c r="A57" s="115" t="s">
        <v>73</v>
      </c>
      <c r="B57" s="96" t="s">
        <v>24</v>
      </c>
      <c r="C57" s="124">
        <v>1112</v>
      </c>
      <c r="D57" s="97">
        <v>2.5</v>
      </c>
      <c r="E57" s="103"/>
      <c r="F57" s="99">
        <f t="shared" si="67"/>
        <v>0</v>
      </c>
      <c r="G57" s="99">
        <f t="shared" si="68"/>
        <v>0</v>
      </c>
      <c r="H57" s="98"/>
      <c r="I57" s="99">
        <f t="shared" si="69"/>
        <v>0</v>
      </c>
      <c r="J57" s="99">
        <f t="shared" si="70"/>
        <v>0</v>
      </c>
      <c r="K57" s="98"/>
      <c r="L57" s="99">
        <f t="shared" si="71"/>
        <v>0</v>
      </c>
      <c r="M57" s="99">
        <f t="shared" si="72"/>
        <v>0</v>
      </c>
      <c r="N57" s="99">
        <f t="shared" si="73"/>
        <v>0</v>
      </c>
      <c r="O57" s="99">
        <f t="shared" si="74"/>
        <v>0</v>
      </c>
      <c r="P57" s="99">
        <f t="shared" si="75"/>
        <v>0</v>
      </c>
      <c r="Q57" s="99">
        <f t="shared" si="76"/>
        <v>0</v>
      </c>
      <c r="R57" s="99">
        <f t="shared" si="77"/>
        <v>0</v>
      </c>
      <c r="S57" s="137">
        <f t="shared" si="78"/>
        <v>0</v>
      </c>
      <c r="T57" s="137">
        <f t="shared" si="79"/>
        <v>0</v>
      </c>
      <c r="U57" s="137">
        <f t="shared" si="80"/>
        <v>0</v>
      </c>
      <c r="V57" s="137">
        <f t="shared" si="81"/>
        <v>0</v>
      </c>
      <c r="W57" s="138"/>
    </row>
    <row r="58" spans="1:23">
      <c r="A58" s="115" t="s">
        <v>74</v>
      </c>
      <c r="B58" s="96" t="s">
        <v>24</v>
      </c>
      <c r="C58" s="124">
        <v>716</v>
      </c>
      <c r="D58" s="125">
        <v>1</v>
      </c>
      <c r="E58" s="103"/>
      <c r="F58" s="99">
        <f t="shared" si="67"/>
        <v>0</v>
      </c>
      <c r="G58" s="99">
        <f t="shared" si="68"/>
        <v>0</v>
      </c>
      <c r="H58" s="98"/>
      <c r="I58" s="99">
        <f t="shared" si="69"/>
        <v>0</v>
      </c>
      <c r="J58" s="99">
        <f t="shared" si="70"/>
        <v>0</v>
      </c>
      <c r="K58" s="98"/>
      <c r="L58" s="99">
        <f t="shared" si="71"/>
        <v>0</v>
      </c>
      <c r="M58" s="99">
        <f t="shared" si="72"/>
        <v>0</v>
      </c>
      <c r="N58" s="99">
        <f t="shared" si="73"/>
        <v>0</v>
      </c>
      <c r="O58" s="99">
        <f t="shared" si="74"/>
        <v>0</v>
      </c>
      <c r="P58" s="99">
        <f t="shared" si="75"/>
        <v>0</v>
      </c>
      <c r="Q58" s="99">
        <f t="shared" si="76"/>
        <v>0</v>
      </c>
      <c r="R58" s="99">
        <f t="shared" si="77"/>
        <v>0</v>
      </c>
      <c r="S58" s="137">
        <f t="shared" si="78"/>
        <v>0</v>
      </c>
      <c r="T58" s="137">
        <f t="shared" si="79"/>
        <v>0</v>
      </c>
      <c r="U58" s="137">
        <f t="shared" si="80"/>
        <v>0</v>
      </c>
      <c r="V58" s="137">
        <f t="shared" si="81"/>
        <v>0</v>
      </c>
      <c r="W58" s="138"/>
    </row>
    <row r="59" spans="1:23">
      <c r="A59" s="115" t="s">
        <v>75</v>
      </c>
      <c r="B59" s="96" t="s">
        <v>24</v>
      </c>
      <c r="C59" s="126">
        <v>1474</v>
      </c>
      <c r="D59" s="97">
        <v>3</v>
      </c>
      <c r="E59" s="103"/>
      <c r="F59" s="99">
        <f t="shared" si="67"/>
        <v>0</v>
      </c>
      <c r="G59" s="99">
        <f t="shared" si="68"/>
        <v>0</v>
      </c>
      <c r="H59" s="98"/>
      <c r="I59" s="99">
        <f t="shared" si="69"/>
        <v>0</v>
      </c>
      <c r="J59" s="99">
        <f t="shared" si="70"/>
        <v>0</v>
      </c>
      <c r="K59" s="98"/>
      <c r="L59" s="99">
        <f t="shared" si="71"/>
        <v>0</v>
      </c>
      <c r="M59" s="99">
        <f t="shared" si="72"/>
        <v>0</v>
      </c>
      <c r="N59" s="99">
        <f t="shared" si="73"/>
        <v>0</v>
      </c>
      <c r="O59" s="99">
        <f t="shared" si="74"/>
        <v>0</v>
      </c>
      <c r="P59" s="99">
        <f t="shared" si="75"/>
        <v>0</v>
      </c>
      <c r="Q59" s="99">
        <f t="shared" si="76"/>
        <v>0</v>
      </c>
      <c r="R59" s="99">
        <f t="shared" si="77"/>
        <v>0</v>
      </c>
      <c r="S59" s="137">
        <f t="shared" si="78"/>
        <v>0</v>
      </c>
      <c r="T59" s="137">
        <f t="shared" si="79"/>
        <v>0</v>
      </c>
      <c r="U59" s="137">
        <f t="shared" si="80"/>
        <v>0</v>
      </c>
      <c r="V59" s="137">
        <f t="shared" si="81"/>
        <v>0</v>
      </c>
      <c r="W59" s="138"/>
    </row>
    <row r="60" spans="1:23">
      <c r="A60" s="115" t="s">
        <v>76</v>
      </c>
      <c r="B60" s="96" t="s">
        <v>24</v>
      </c>
      <c r="C60" s="126">
        <v>1116</v>
      </c>
      <c r="D60" s="97">
        <v>3</v>
      </c>
      <c r="E60" s="103"/>
      <c r="F60" s="99">
        <f t="shared" si="67"/>
        <v>0</v>
      </c>
      <c r="G60" s="99">
        <f t="shared" si="68"/>
        <v>0</v>
      </c>
      <c r="H60" s="103"/>
      <c r="I60" s="99">
        <f t="shared" si="69"/>
        <v>0</v>
      </c>
      <c r="J60" s="99">
        <f t="shared" si="70"/>
        <v>0</v>
      </c>
      <c r="K60" s="98"/>
      <c r="L60" s="99">
        <f t="shared" si="71"/>
        <v>0</v>
      </c>
      <c r="M60" s="99">
        <f t="shared" si="72"/>
        <v>0</v>
      </c>
      <c r="N60" s="99">
        <f t="shared" si="73"/>
        <v>0</v>
      </c>
      <c r="O60" s="99">
        <f t="shared" si="74"/>
        <v>0</v>
      </c>
      <c r="P60" s="99">
        <f t="shared" si="75"/>
        <v>0</v>
      </c>
      <c r="Q60" s="99">
        <f t="shared" si="76"/>
        <v>0</v>
      </c>
      <c r="R60" s="99">
        <f t="shared" si="77"/>
        <v>0</v>
      </c>
      <c r="S60" s="137">
        <f t="shared" si="78"/>
        <v>0</v>
      </c>
      <c r="T60" s="137">
        <f t="shared" si="79"/>
        <v>0</v>
      </c>
      <c r="U60" s="137">
        <f t="shared" si="80"/>
        <v>0</v>
      </c>
      <c r="V60" s="137">
        <f t="shared" si="81"/>
        <v>0</v>
      </c>
      <c r="W60" s="138"/>
    </row>
    <row r="61" spans="1:23">
      <c r="A61" s="115" t="s">
        <v>77</v>
      </c>
      <c r="B61" s="96" t="s">
        <v>24</v>
      </c>
      <c r="C61" s="124">
        <v>2500</v>
      </c>
      <c r="D61" s="97">
        <v>1.5</v>
      </c>
      <c r="E61" s="103"/>
      <c r="F61" s="99">
        <f t="shared" si="67"/>
        <v>0</v>
      </c>
      <c r="G61" s="99">
        <f t="shared" si="68"/>
        <v>0</v>
      </c>
      <c r="H61" s="103"/>
      <c r="I61" s="99">
        <f t="shared" si="69"/>
        <v>0</v>
      </c>
      <c r="J61" s="99">
        <f t="shared" si="70"/>
        <v>0</v>
      </c>
      <c r="K61" s="98"/>
      <c r="L61" s="99">
        <f t="shared" si="71"/>
        <v>0</v>
      </c>
      <c r="M61" s="99">
        <f t="shared" si="72"/>
        <v>0</v>
      </c>
      <c r="N61" s="99">
        <f t="shared" si="73"/>
        <v>0</v>
      </c>
      <c r="O61" s="99">
        <f t="shared" si="74"/>
        <v>0</v>
      </c>
      <c r="P61" s="99">
        <f t="shared" si="75"/>
        <v>0</v>
      </c>
      <c r="Q61" s="99">
        <f t="shared" si="76"/>
        <v>0</v>
      </c>
      <c r="R61" s="99">
        <f t="shared" si="77"/>
        <v>0</v>
      </c>
      <c r="S61" s="137">
        <f t="shared" si="78"/>
        <v>0</v>
      </c>
      <c r="T61" s="137">
        <f t="shared" si="79"/>
        <v>0</v>
      </c>
      <c r="U61" s="137">
        <f t="shared" si="80"/>
        <v>0</v>
      </c>
      <c r="V61" s="137">
        <f t="shared" si="81"/>
        <v>0</v>
      </c>
      <c r="W61" s="138"/>
    </row>
    <row r="62" spans="1:23">
      <c r="A62" s="115" t="s">
        <v>78</v>
      </c>
      <c r="B62" s="96" t="s">
        <v>24</v>
      </c>
      <c r="C62" s="126">
        <v>2000</v>
      </c>
      <c r="D62" s="97">
        <v>10</v>
      </c>
      <c r="E62" s="103"/>
      <c r="F62" s="99">
        <f t="shared" si="67"/>
        <v>0</v>
      </c>
      <c r="G62" s="99">
        <f t="shared" si="68"/>
        <v>0</v>
      </c>
      <c r="H62" s="103"/>
      <c r="I62" s="99">
        <f t="shared" si="69"/>
        <v>0</v>
      </c>
      <c r="J62" s="99">
        <f t="shared" si="70"/>
        <v>0</v>
      </c>
      <c r="K62" s="98"/>
      <c r="L62" s="99">
        <f t="shared" si="71"/>
        <v>0</v>
      </c>
      <c r="M62" s="99">
        <f t="shared" si="72"/>
        <v>0</v>
      </c>
      <c r="N62" s="99">
        <f t="shared" si="73"/>
        <v>0</v>
      </c>
      <c r="O62" s="99">
        <f t="shared" si="74"/>
        <v>0</v>
      </c>
      <c r="P62" s="99">
        <f t="shared" si="75"/>
        <v>0</v>
      </c>
      <c r="Q62" s="99">
        <f t="shared" si="76"/>
        <v>0</v>
      </c>
      <c r="R62" s="99">
        <f t="shared" si="77"/>
        <v>0</v>
      </c>
      <c r="S62" s="137">
        <f t="shared" si="78"/>
        <v>0</v>
      </c>
      <c r="T62" s="137">
        <f t="shared" si="79"/>
        <v>0</v>
      </c>
      <c r="U62" s="137">
        <f t="shared" si="80"/>
        <v>0</v>
      </c>
      <c r="V62" s="137">
        <f t="shared" si="81"/>
        <v>0</v>
      </c>
      <c r="W62" s="138"/>
    </row>
    <row r="63" spans="1:23">
      <c r="A63" s="115" t="s">
        <v>79</v>
      </c>
      <c r="B63" s="96" t="s">
        <v>24</v>
      </c>
      <c r="C63" s="126">
        <v>1884</v>
      </c>
      <c r="D63" s="97">
        <v>3</v>
      </c>
      <c r="E63" s="103"/>
      <c r="F63" s="99">
        <f t="shared" si="67"/>
        <v>0</v>
      </c>
      <c r="G63" s="99">
        <f t="shared" si="68"/>
        <v>0</v>
      </c>
      <c r="H63" s="103"/>
      <c r="I63" s="99">
        <f t="shared" si="69"/>
        <v>0</v>
      </c>
      <c r="J63" s="99">
        <f t="shared" si="70"/>
        <v>0</v>
      </c>
      <c r="K63" s="98"/>
      <c r="L63" s="99">
        <f t="shared" si="71"/>
        <v>0</v>
      </c>
      <c r="M63" s="99">
        <f t="shared" si="72"/>
        <v>0</v>
      </c>
      <c r="N63" s="99">
        <f t="shared" si="73"/>
        <v>0</v>
      </c>
      <c r="O63" s="99">
        <f t="shared" si="74"/>
        <v>0</v>
      </c>
      <c r="P63" s="99">
        <f t="shared" si="75"/>
        <v>0</v>
      </c>
      <c r="Q63" s="99">
        <f t="shared" si="76"/>
        <v>0</v>
      </c>
      <c r="R63" s="99">
        <f t="shared" si="77"/>
        <v>0</v>
      </c>
      <c r="S63" s="137">
        <f t="shared" si="78"/>
        <v>0</v>
      </c>
      <c r="T63" s="137">
        <f t="shared" si="79"/>
        <v>0</v>
      </c>
      <c r="U63" s="137">
        <f t="shared" si="80"/>
        <v>0</v>
      </c>
      <c r="V63" s="137">
        <f t="shared" si="81"/>
        <v>0</v>
      </c>
      <c r="W63" s="138"/>
    </row>
    <row r="64" spans="1:23">
      <c r="A64" s="115" t="s">
        <v>80</v>
      </c>
      <c r="B64" s="96" t="s">
        <v>24</v>
      </c>
      <c r="C64" s="126">
        <v>1262</v>
      </c>
      <c r="D64" s="97">
        <v>4</v>
      </c>
      <c r="E64" s="103"/>
      <c r="F64" s="99">
        <f t="shared" si="67"/>
        <v>0</v>
      </c>
      <c r="G64" s="99">
        <f t="shared" si="68"/>
        <v>0</v>
      </c>
      <c r="H64" s="103"/>
      <c r="I64" s="99">
        <f t="shared" si="69"/>
        <v>0</v>
      </c>
      <c r="J64" s="99">
        <f t="shared" si="70"/>
        <v>0</v>
      </c>
      <c r="K64" s="98"/>
      <c r="L64" s="99">
        <f t="shared" si="71"/>
        <v>0</v>
      </c>
      <c r="M64" s="99">
        <f t="shared" si="72"/>
        <v>0</v>
      </c>
      <c r="N64" s="99">
        <f t="shared" si="73"/>
        <v>0</v>
      </c>
      <c r="O64" s="99">
        <f t="shared" si="74"/>
        <v>0</v>
      </c>
      <c r="P64" s="99">
        <f t="shared" si="75"/>
        <v>0</v>
      </c>
      <c r="Q64" s="99">
        <f t="shared" si="76"/>
        <v>0</v>
      </c>
      <c r="R64" s="99">
        <f t="shared" si="77"/>
        <v>0</v>
      </c>
      <c r="S64" s="137">
        <f t="shared" si="78"/>
        <v>0</v>
      </c>
      <c r="T64" s="137">
        <f t="shared" si="79"/>
        <v>0</v>
      </c>
      <c r="U64" s="137">
        <f t="shared" si="80"/>
        <v>0</v>
      </c>
      <c r="V64" s="137">
        <f t="shared" si="81"/>
        <v>0</v>
      </c>
      <c r="W64" s="138"/>
    </row>
    <row r="65" spans="1:23">
      <c r="A65" s="115" t="s">
        <v>81</v>
      </c>
      <c r="B65" s="96" t="s">
        <v>24</v>
      </c>
      <c r="C65" s="126">
        <v>260</v>
      </c>
      <c r="D65" s="97">
        <v>3</v>
      </c>
      <c r="E65" s="103"/>
      <c r="F65" s="99">
        <f t="shared" si="67"/>
        <v>0</v>
      </c>
      <c r="G65" s="99">
        <f t="shared" si="68"/>
        <v>0</v>
      </c>
      <c r="H65" s="103"/>
      <c r="I65" s="99">
        <f t="shared" si="69"/>
        <v>0</v>
      </c>
      <c r="J65" s="99">
        <f t="shared" si="70"/>
        <v>0</v>
      </c>
      <c r="K65" s="98"/>
      <c r="L65" s="99">
        <f t="shared" si="71"/>
        <v>0</v>
      </c>
      <c r="M65" s="99">
        <f t="shared" si="72"/>
        <v>0</v>
      </c>
      <c r="N65" s="99">
        <f t="shared" si="73"/>
        <v>0</v>
      </c>
      <c r="O65" s="99">
        <f t="shared" si="74"/>
        <v>0</v>
      </c>
      <c r="P65" s="99">
        <f t="shared" si="75"/>
        <v>0</v>
      </c>
      <c r="Q65" s="99">
        <f t="shared" si="76"/>
        <v>0</v>
      </c>
      <c r="R65" s="99">
        <f t="shared" si="77"/>
        <v>0</v>
      </c>
      <c r="S65" s="137">
        <f t="shared" si="78"/>
        <v>0</v>
      </c>
      <c r="T65" s="137">
        <f t="shared" si="79"/>
        <v>0</v>
      </c>
      <c r="U65" s="137">
        <f t="shared" si="80"/>
        <v>0</v>
      </c>
      <c r="V65" s="137">
        <f t="shared" si="81"/>
        <v>0</v>
      </c>
      <c r="W65" s="138"/>
    </row>
    <row r="66" spans="1:23">
      <c r="A66" s="115" t="s">
        <v>82</v>
      </c>
      <c r="B66" s="96" t="s">
        <v>24</v>
      </c>
      <c r="C66" s="126">
        <v>1165</v>
      </c>
      <c r="D66" s="97">
        <v>2</v>
      </c>
      <c r="E66" s="103"/>
      <c r="F66" s="99">
        <f t="shared" si="67"/>
        <v>0</v>
      </c>
      <c r="G66" s="99">
        <f t="shared" si="68"/>
        <v>0</v>
      </c>
      <c r="H66" s="103"/>
      <c r="I66" s="99">
        <f t="shared" si="69"/>
        <v>0</v>
      </c>
      <c r="J66" s="99">
        <f t="shared" si="70"/>
        <v>0</v>
      </c>
      <c r="K66" s="159"/>
      <c r="L66" s="99">
        <f t="shared" si="71"/>
        <v>0</v>
      </c>
      <c r="M66" s="99">
        <f t="shared" si="72"/>
        <v>0</v>
      </c>
      <c r="N66" s="99">
        <f t="shared" si="73"/>
        <v>0</v>
      </c>
      <c r="O66" s="99">
        <f t="shared" si="74"/>
        <v>0</v>
      </c>
      <c r="P66" s="99">
        <f t="shared" si="75"/>
        <v>0</v>
      </c>
      <c r="Q66" s="99">
        <f t="shared" si="76"/>
        <v>0</v>
      </c>
      <c r="R66" s="99">
        <f t="shared" si="77"/>
        <v>0</v>
      </c>
      <c r="S66" s="137">
        <f t="shared" si="78"/>
        <v>0</v>
      </c>
      <c r="T66" s="137">
        <f t="shared" si="79"/>
        <v>0</v>
      </c>
      <c r="U66" s="137">
        <f t="shared" si="80"/>
        <v>0</v>
      </c>
      <c r="V66" s="137">
        <f t="shared" si="81"/>
        <v>0</v>
      </c>
      <c r="W66" s="138"/>
    </row>
    <row r="67" spans="1:23">
      <c r="A67" s="115" t="s">
        <v>83</v>
      </c>
      <c r="B67" s="96" t="s">
        <v>24</v>
      </c>
      <c r="C67" s="97">
        <v>1200</v>
      </c>
      <c r="D67" s="97">
        <v>20</v>
      </c>
      <c r="E67" s="103"/>
      <c r="F67" s="99">
        <f t="shared" si="67"/>
        <v>0</v>
      </c>
      <c r="G67" s="99">
        <f t="shared" si="68"/>
        <v>0</v>
      </c>
      <c r="H67" s="103"/>
      <c r="I67" s="99">
        <f t="shared" si="69"/>
        <v>0</v>
      </c>
      <c r="J67" s="99">
        <f t="shared" si="70"/>
        <v>0</v>
      </c>
      <c r="K67" s="103"/>
      <c r="L67" s="99">
        <f t="shared" si="71"/>
        <v>0</v>
      </c>
      <c r="M67" s="99">
        <f t="shared" si="72"/>
        <v>0</v>
      </c>
      <c r="N67" s="99">
        <f t="shared" si="73"/>
        <v>0</v>
      </c>
      <c r="O67" s="99">
        <f t="shared" si="74"/>
        <v>0</v>
      </c>
      <c r="P67" s="99">
        <f t="shared" si="75"/>
        <v>0</v>
      </c>
      <c r="Q67" s="99">
        <f t="shared" si="76"/>
        <v>0</v>
      </c>
      <c r="R67" s="99">
        <f t="shared" si="77"/>
        <v>0</v>
      </c>
      <c r="S67" s="137">
        <f t="shared" si="78"/>
        <v>0</v>
      </c>
      <c r="T67" s="137">
        <f t="shared" si="79"/>
        <v>0</v>
      </c>
      <c r="U67" s="137">
        <f t="shared" si="80"/>
        <v>0</v>
      </c>
      <c r="V67" s="137">
        <f t="shared" si="81"/>
        <v>0</v>
      </c>
      <c r="W67" s="138"/>
    </row>
    <row r="68" spans="1:23">
      <c r="A68" s="143" t="s">
        <v>84</v>
      </c>
      <c r="B68" s="120" t="s">
        <v>21</v>
      </c>
      <c r="C68" s="110" t="s">
        <v>21</v>
      </c>
      <c r="D68" s="110" t="s">
        <v>21</v>
      </c>
      <c r="E68" s="111">
        <f t="shared" ref="E68:V68" si="83">SUM(E69:E70)</f>
        <v>0</v>
      </c>
      <c r="F68" s="111">
        <f t="shared" si="83"/>
        <v>0</v>
      </c>
      <c r="G68" s="114">
        <f t="shared" si="83"/>
        <v>0</v>
      </c>
      <c r="H68" s="111">
        <f t="shared" si="83"/>
        <v>0</v>
      </c>
      <c r="I68" s="111">
        <f t="shared" si="83"/>
        <v>0</v>
      </c>
      <c r="J68" s="114">
        <f t="shared" si="83"/>
        <v>0</v>
      </c>
      <c r="K68" s="111">
        <f t="shared" si="83"/>
        <v>0</v>
      </c>
      <c r="L68" s="111">
        <f t="shared" si="83"/>
        <v>0</v>
      </c>
      <c r="M68" s="114">
        <f t="shared" si="83"/>
        <v>0</v>
      </c>
      <c r="N68" s="111">
        <f t="shared" si="83"/>
        <v>0</v>
      </c>
      <c r="O68" s="111">
        <f t="shared" si="83"/>
        <v>0</v>
      </c>
      <c r="P68" s="114">
        <f t="shared" si="83"/>
        <v>0</v>
      </c>
      <c r="Q68" s="111">
        <f t="shared" si="83"/>
        <v>0</v>
      </c>
      <c r="R68" s="114">
        <f t="shared" si="83"/>
        <v>0</v>
      </c>
      <c r="S68" s="111">
        <f t="shared" si="83"/>
        <v>0</v>
      </c>
      <c r="T68" s="114">
        <f t="shared" si="83"/>
        <v>0</v>
      </c>
      <c r="U68" s="111">
        <f t="shared" si="83"/>
        <v>0</v>
      </c>
      <c r="V68" s="114">
        <f t="shared" si="83"/>
        <v>0</v>
      </c>
      <c r="W68" s="139"/>
    </row>
    <row r="69" spans="1:23">
      <c r="A69" s="144" t="s">
        <v>85</v>
      </c>
      <c r="B69" s="96" t="s">
        <v>24</v>
      </c>
      <c r="C69" s="145">
        <v>400</v>
      </c>
      <c r="D69" s="145">
        <v>20</v>
      </c>
      <c r="E69" s="103"/>
      <c r="F69" s="99">
        <f>C69*E69*0.1/2000</f>
        <v>0</v>
      </c>
      <c r="G69" s="99">
        <f>E69*C69*D69*10%/10000</f>
        <v>0</v>
      </c>
      <c r="H69" s="103"/>
      <c r="I69" s="99">
        <f>H69*C69*0.3/2000</f>
        <v>0</v>
      </c>
      <c r="J69" s="99">
        <f>H69*C69*D69*30%/10000</f>
        <v>0</v>
      </c>
      <c r="K69" s="103"/>
      <c r="L69" s="99">
        <f>K69*C69*0.8/2000</f>
        <v>0</v>
      </c>
      <c r="M69" s="99">
        <f>K69*C69*D69*80%/10000</f>
        <v>0</v>
      </c>
      <c r="N69" s="99">
        <f t="shared" ref="N69:N73" si="84">K69+H69+E69</f>
        <v>0</v>
      </c>
      <c r="O69" s="99">
        <f>L69+I69+F69</f>
        <v>0</v>
      </c>
      <c r="P69" s="99">
        <f t="shared" ref="P69:P73" si="85">G69+J69+M69</f>
        <v>0</v>
      </c>
      <c r="Q69" s="99">
        <f>(K69+H69+E69)/15</f>
        <v>0</v>
      </c>
      <c r="R69" s="99">
        <f t="shared" ref="R69:R73" si="86">G69+J69+M69</f>
        <v>0</v>
      </c>
      <c r="S69" s="137">
        <f>(H69+K69)/15</f>
        <v>0</v>
      </c>
      <c r="T69" s="137">
        <f>J69+M69</f>
        <v>0</v>
      </c>
      <c r="U69" s="137">
        <f>K69/15</f>
        <v>0</v>
      </c>
      <c r="V69" s="137">
        <f>M69</f>
        <v>0</v>
      </c>
      <c r="W69" s="138"/>
    </row>
    <row r="70" spans="1:23">
      <c r="A70" s="144" t="s">
        <v>86</v>
      </c>
      <c r="B70" s="96" t="s">
        <v>24</v>
      </c>
      <c r="C70" s="97">
        <v>200</v>
      </c>
      <c r="D70" s="146">
        <v>5</v>
      </c>
      <c r="E70" s="103"/>
      <c r="F70" s="147">
        <f>C70*E70*0.1/2000</f>
        <v>0</v>
      </c>
      <c r="G70" s="147">
        <f>E70*C70*D70*10%/10000</f>
        <v>0</v>
      </c>
      <c r="H70" s="103"/>
      <c r="I70" s="99">
        <f>H70*C70*0.3/2000</f>
        <v>0</v>
      </c>
      <c r="J70" s="99">
        <f>H70*C70*D70*30%/10000</f>
        <v>0</v>
      </c>
      <c r="K70" s="103"/>
      <c r="L70" s="99">
        <f>K70*C70*0.8/2000</f>
        <v>0</v>
      </c>
      <c r="M70" s="99">
        <f>K70*C70*D70*80%/10000</f>
        <v>0</v>
      </c>
      <c r="N70" s="99">
        <f t="shared" si="84"/>
        <v>0</v>
      </c>
      <c r="O70" s="99">
        <f>L70+I70+F70</f>
        <v>0</v>
      </c>
      <c r="P70" s="99">
        <f t="shared" si="85"/>
        <v>0</v>
      </c>
      <c r="Q70" s="99">
        <f>(K70+H70+E70)/15</f>
        <v>0</v>
      </c>
      <c r="R70" s="99">
        <f t="shared" si="86"/>
        <v>0</v>
      </c>
      <c r="S70" s="137">
        <f>(H70+K70)/15</f>
        <v>0</v>
      </c>
      <c r="T70" s="137">
        <f>J70+M70</f>
        <v>0</v>
      </c>
      <c r="U70" s="137">
        <f>K70/15</f>
        <v>0</v>
      </c>
      <c r="V70" s="137">
        <f>M70</f>
        <v>0</v>
      </c>
      <c r="W70" s="138"/>
    </row>
    <row r="71" ht="27" spans="1:23">
      <c r="A71" s="148" t="s">
        <v>87</v>
      </c>
      <c r="B71" s="149" t="s">
        <v>21</v>
      </c>
      <c r="C71" s="150" t="s">
        <v>21</v>
      </c>
      <c r="D71" s="150" t="s">
        <v>21</v>
      </c>
      <c r="E71" s="151">
        <f t="shared" ref="E71:H71" si="87">E72+E73</f>
        <v>0</v>
      </c>
      <c r="F71" s="150" t="s">
        <v>21</v>
      </c>
      <c r="G71" s="152">
        <f t="shared" si="87"/>
        <v>0</v>
      </c>
      <c r="H71" s="151">
        <f t="shared" si="87"/>
        <v>0</v>
      </c>
      <c r="I71" s="150" t="s">
        <v>21</v>
      </c>
      <c r="J71" s="160">
        <f t="shared" ref="J71:N71" si="88">J72+J73</f>
        <v>0</v>
      </c>
      <c r="K71" s="151">
        <f t="shared" si="88"/>
        <v>0</v>
      </c>
      <c r="L71" s="150" t="s">
        <v>21</v>
      </c>
      <c r="M71" s="160">
        <f t="shared" si="88"/>
        <v>0</v>
      </c>
      <c r="N71" s="151">
        <f t="shared" si="88"/>
        <v>0</v>
      </c>
      <c r="O71" s="154" t="s">
        <v>21</v>
      </c>
      <c r="P71" s="152">
        <f t="shared" ref="P71:R71" si="89">P72+P73</f>
        <v>0</v>
      </c>
      <c r="Q71" s="161">
        <f t="shared" si="89"/>
        <v>0</v>
      </c>
      <c r="R71" s="160">
        <f t="shared" si="89"/>
        <v>0</v>
      </c>
      <c r="S71" s="151" t="s">
        <v>21</v>
      </c>
      <c r="T71" s="151" t="s">
        <v>21</v>
      </c>
      <c r="U71" s="151" t="s">
        <v>21</v>
      </c>
      <c r="V71" s="151" t="s">
        <v>21</v>
      </c>
      <c r="W71" s="135"/>
    </row>
    <row r="72" spans="1:23">
      <c r="A72" s="144" t="s">
        <v>88</v>
      </c>
      <c r="B72" s="153" t="s">
        <v>89</v>
      </c>
      <c r="C72" s="154" t="s">
        <v>21</v>
      </c>
      <c r="D72" s="146">
        <v>30000</v>
      </c>
      <c r="E72" s="103"/>
      <c r="F72" s="154" t="s">
        <v>21</v>
      </c>
      <c r="G72" s="99">
        <f>E72*D72*10%/10000</f>
        <v>0</v>
      </c>
      <c r="H72" s="103"/>
      <c r="I72" s="154" t="s">
        <v>21</v>
      </c>
      <c r="J72" s="147">
        <f>H72*D72*30%/10000</f>
        <v>0</v>
      </c>
      <c r="K72" s="103"/>
      <c r="L72" s="154" t="s">
        <v>21</v>
      </c>
      <c r="M72" s="147">
        <f>K72*D72*80%/10000</f>
        <v>0</v>
      </c>
      <c r="N72" s="99">
        <f t="shared" si="84"/>
        <v>0</v>
      </c>
      <c r="O72" s="154" t="s">
        <v>21</v>
      </c>
      <c r="P72" s="99">
        <f t="shared" si="85"/>
        <v>0</v>
      </c>
      <c r="Q72" s="99">
        <f>K72+H72+E72</f>
        <v>0</v>
      </c>
      <c r="R72" s="99">
        <f t="shared" si="86"/>
        <v>0</v>
      </c>
      <c r="S72" s="154" t="s">
        <v>21</v>
      </c>
      <c r="T72" s="154" t="s">
        <v>21</v>
      </c>
      <c r="U72" s="154" t="s">
        <v>21</v>
      </c>
      <c r="V72" s="154" t="s">
        <v>21</v>
      </c>
      <c r="W72" s="138"/>
    </row>
    <row r="73" spans="1:23">
      <c r="A73" s="144" t="s">
        <v>90</v>
      </c>
      <c r="B73" s="153" t="s">
        <v>89</v>
      </c>
      <c r="C73" s="154" t="s">
        <v>21</v>
      </c>
      <c r="D73" s="146">
        <v>50000</v>
      </c>
      <c r="E73" s="103"/>
      <c r="F73" s="154" t="s">
        <v>21</v>
      </c>
      <c r="G73" s="99">
        <f>E73*D73*10%/10000</f>
        <v>0</v>
      </c>
      <c r="H73" s="103"/>
      <c r="I73" s="154" t="s">
        <v>21</v>
      </c>
      <c r="J73" s="147">
        <f>H73*D73*30%/10000</f>
        <v>0</v>
      </c>
      <c r="K73" s="103"/>
      <c r="L73" s="154" t="s">
        <v>21</v>
      </c>
      <c r="M73" s="147">
        <f>K73*D73*80%/10000</f>
        <v>0</v>
      </c>
      <c r="N73" s="99">
        <f t="shared" si="84"/>
        <v>0</v>
      </c>
      <c r="O73" s="154" t="s">
        <v>21</v>
      </c>
      <c r="P73" s="99">
        <f t="shared" si="85"/>
        <v>0</v>
      </c>
      <c r="Q73" s="99">
        <f>K73+H73+E73</f>
        <v>0</v>
      </c>
      <c r="R73" s="99">
        <f t="shared" si="86"/>
        <v>0</v>
      </c>
      <c r="S73" s="154" t="s">
        <v>21</v>
      </c>
      <c r="T73" s="154" t="s">
        <v>21</v>
      </c>
      <c r="U73" s="154" t="s">
        <v>21</v>
      </c>
      <c r="V73" s="154" t="s">
        <v>21</v>
      </c>
      <c r="W73" s="138"/>
    </row>
    <row r="74" ht="27" spans="1:23">
      <c r="A74" s="155" t="s">
        <v>91</v>
      </c>
      <c r="B74" s="149" t="s">
        <v>21</v>
      </c>
      <c r="C74" s="150" t="s">
        <v>21</v>
      </c>
      <c r="D74" s="150" t="s">
        <v>21</v>
      </c>
      <c r="E74" s="156"/>
      <c r="F74" s="150"/>
      <c r="G74" s="156"/>
      <c r="H74" s="156"/>
      <c r="I74" s="150" t="s">
        <v>21</v>
      </c>
      <c r="J74" s="156"/>
      <c r="K74" s="156"/>
      <c r="L74" s="150" t="s">
        <v>21</v>
      </c>
      <c r="M74" s="150" t="s">
        <v>21</v>
      </c>
      <c r="N74" s="150" t="s">
        <v>21</v>
      </c>
      <c r="O74" s="150" t="s">
        <v>21</v>
      </c>
      <c r="P74" s="150" t="s">
        <v>21</v>
      </c>
      <c r="Q74" s="162">
        <f>Q75+Q81+Q85+Q89</f>
        <v>0</v>
      </c>
      <c r="R74" s="90">
        <f>R75+R81+R85+R89</f>
        <v>0</v>
      </c>
      <c r="S74" s="151" t="s">
        <v>21</v>
      </c>
      <c r="T74" s="151" t="s">
        <v>21</v>
      </c>
      <c r="U74" s="151" t="s">
        <v>21</v>
      </c>
      <c r="V74" s="151" t="s">
        <v>21</v>
      </c>
      <c r="W74" s="163"/>
    </row>
    <row r="75" spans="1:23">
      <c r="A75" s="157" t="s">
        <v>92</v>
      </c>
      <c r="B75" s="120" t="s">
        <v>21</v>
      </c>
      <c r="C75" s="113" t="s">
        <v>21</v>
      </c>
      <c r="D75" s="113" t="s">
        <v>21</v>
      </c>
      <c r="E75" s="113" t="s">
        <v>21</v>
      </c>
      <c r="F75" s="113" t="s">
        <v>21</v>
      </c>
      <c r="G75" s="113" t="s">
        <v>21</v>
      </c>
      <c r="H75" s="113" t="s">
        <v>21</v>
      </c>
      <c r="I75" s="113" t="s">
        <v>21</v>
      </c>
      <c r="J75" s="113" t="s">
        <v>21</v>
      </c>
      <c r="K75" s="113" t="s">
        <v>21</v>
      </c>
      <c r="L75" s="113" t="s">
        <v>21</v>
      </c>
      <c r="M75" s="113" t="s">
        <v>21</v>
      </c>
      <c r="N75" s="113" t="s">
        <v>21</v>
      </c>
      <c r="O75" s="113" t="s">
        <v>21</v>
      </c>
      <c r="P75" s="113" t="s">
        <v>21</v>
      </c>
      <c r="Q75" s="164">
        <f>SUM(Q76:Q80)</f>
        <v>0</v>
      </c>
      <c r="R75" s="114">
        <f>SUM(R76:R80)</f>
        <v>0</v>
      </c>
      <c r="S75" s="158" t="s">
        <v>21</v>
      </c>
      <c r="T75" s="158" t="s">
        <v>21</v>
      </c>
      <c r="U75" s="158" t="s">
        <v>21</v>
      </c>
      <c r="V75" s="158" t="s">
        <v>21</v>
      </c>
      <c r="W75" s="165"/>
    </row>
    <row r="76" spans="1:23">
      <c r="A76" s="115" t="s">
        <v>93</v>
      </c>
      <c r="B76" s="96" t="s">
        <v>94</v>
      </c>
      <c r="C76" s="154" t="s">
        <v>21</v>
      </c>
      <c r="D76" s="97">
        <v>7500</v>
      </c>
      <c r="E76" s="154" t="s">
        <v>21</v>
      </c>
      <c r="F76" s="154" t="s">
        <v>21</v>
      </c>
      <c r="G76" s="154" t="s">
        <v>21</v>
      </c>
      <c r="H76" s="154" t="s">
        <v>21</v>
      </c>
      <c r="I76" s="154" t="s">
        <v>21</v>
      </c>
      <c r="J76" s="154" t="s">
        <v>21</v>
      </c>
      <c r="K76" s="154" t="s">
        <v>21</v>
      </c>
      <c r="L76" s="154" t="s">
        <v>21</v>
      </c>
      <c r="M76" s="154" t="s">
        <v>21</v>
      </c>
      <c r="N76" s="154"/>
      <c r="O76" s="154"/>
      <c r="P76" s="154"/>
      <c r="Q76" s="166"/>
      <c r="R76" s="167">
        <f t="shared" ref="R76:R80" si="90">D76*Q76/10000</f>
        <v>0</v>
      </c>
      <c r="S76" s="154" t="s">
        <v>21</v>
      </c>
      <c r="T76" s="154" t="s">
        <v>21</v>
      </c>
      <c r="U76" s="154" t="s">
        <v>21</v>
      </c>
      <c r="V76" s="154" t="s">
        <v>21</v>
      </c>
      <c r="W76" s="168"/>
    </row>
    <row r="77" spans="1:23">
      <c r="A77" s="115" t="s">
        <v>95</v>
      </c>
      <c r="B77" s="96" t="s">
        <v>96</v>
      </c>
      <c r="C77" s="154" t="s">
        <v>21</v>
      </c>
      <c r="D77" s="97">
        <v>5000</v>
      </c>
      <c r="E77" s="154" t="s">
        <v>21</v>
      </c>
      <c r="F77" s="154" t="s">
        <v>21</v>
      </c>
      <c r="G77" s="154" t="s">
        <v>21</v>
      </c>
      <c r="H77" s="154" t="s">
        <v>21</v>
      </c>
      <c r="I77" s="154" t="s">
        <v>21</v>
      </c>
      <c r="J77" s="154" t="s">
        <v>21</v>
      </c>
      <c r="K77" s="154" t="s">
        <v>21</v>
      </c>
      <c r="L77" s="154" t="s">
        <v>21</v>
      </c>
      <c r="M77" s="154" t="s">
        <v>21</v>
      </c>
      <c r="N77" s="154"/>
      <c r="O77" s="154"/>
      <c r="P77" s="154"/>
      <c r="Q77" s="166"/>
      <c r="R77" s="167">
        <f t="shared" si="90"/>
        <v>0</v>
      </c>
      <c r="S77" s="154" t="s">
        <v>21</v>
      </c>
      <c r="T77" s="154" t="s">
        <v>21</v>
      </c>
      <c r="U77" s="154" t="s">
        <v>21</v>
      </c>
      <c r="V77" s="154" t="s">
        <v>21</v>
      </c>
      <c r="W77" s="168"/>
    </row>
    <row r="78" spans="1:23">
      <c r="A78" s="115" t="s">
        <v>97</v>
      </c>
      <c r="B78" s="96" t="s">
        <v>96</v>
      </c>
      <c r="C78" s="154" t="s">
        <v>21</v>
      </c>
      <c r="D78" s="97">
        <v>6000</v>
      </c>
      <c r="E78" s="154" t="s">
        <v>21</v>
      </c>
      <c r="F78" s="154" t="s">
        <v>21</v>
      </c>
      <c r="G78" s="154" t="s">
        <v>21</v>
      </c>
      <c r="H78" s="154" t="s">
        <v>21</v>
      </c>
      <c r="I78" s="154" t="s">
        <v>21</v>
      </c>
      <c r="J78" s="154" t="s">
        <v>21</v>
      </c>
      <c r="K78" s="154" t="s">
        <v>21</v>
      </c>
      <c r="L78" s="154" t="s">
        <v>21</v>
      </c>
      <c r="M78" s="154" t="s">
        <v>21</v>
      </c>
      <c r="N78" s="154"/>
      <c r="O78" s="154"/>
      <c r="P78" s="154"/>
      <c r="Q78" s="166"/>
      <c r="R78" s="167">
        <f t="shared" si="90"/>
        <v>0</v>
      </c>
      <c r="S78" s="154" t="s">
        <v>21</v>
      </c>
      <c r="T78" s="154" t="s">
        <v>21</v>
      </c>
      <c r="U78" s="154" t="s">
        <v>21</v>
      </c>
      <c r="V78" s="154" t="s">
        <v>21</v>
      </c>
      <c r="W78" s="168"/>
    </row>
    <row r="79" spans="1:23">
      <c r="A79" s="115" t="s">
        <v>98</v>
      </c>
      <c r="B79" s="96" t="s">
        <v>96</v>
      </c>
      <c r="C79" s="154" t="s">
        <v>21</v>
      </c>
      <c r="D79" s="97">
        <v>4000</v>
      </c>
      <c r="E79" s="154" t="s">
        <v>21</v>
      </c>
      <c r="F79" s="154" t="s">
        <v>21</v>
      </c>
      <c r="G79" s="154" t="s">
        <v>21</v>
      </c>
      <c r="H79" s="154" t="s">
        <v>21</v>
      </c>
      <c r="I79" s="154" t="s">
        <v>21</v>
      </c>
      <c r="J79" s="154" t="s">
        <v>21</v>
      </c>
      <c r="K79" s="154" t="s">
        <v>21</v>
      </c>
      <c r="L79" s="154" t="s">
        <v>21</v>
      </c>
      <c r="M79" s="154" t="s">
        <v>21</v>
      </c>
      <c r="N79" s="154"/>
      <c r="O79" s="154"/>
      <c r="P79" s="154"/>
      <c r="Q79" s="166"/>
      <c r="R79" s="167">
        <f t="shared" si="90"/>
        <v>0</v>
      </c>
      <c r="S79" s="154" t="s">
        <v>21</v>
      </c>
      <c r="T79" s="154" t="s">
        <v>21</v>
      </c>
      <c r="U79" s="154" t="s">
        <v>21</v>
      </c>
      <c r="V79" s="154" t="s">
        <v>21</v>
      </c>
      <c r="W79" s="168"/>
    </row>
    <row r="80" spans="1:23">
      <c r="A80" s="115" t="s">
        <v>99</v>
      </c>
      <c r="B80" s="96" t="s">
        <v>96</v>
      </c>
      <c r="C80" s="154" t="s">
        <v>21</v>
      </c>
      <c r="D80" s="97">
        <v>11000</v>
      </c>
      <c r="E80" s="154" t="s">
        <v>21</v>
      </c>
      <c r="F80" s="154" t="s">
        <v>21</v>
      </c>
      <c r="G80" s="154" t="s">
        <v>21</v>
      </c>
      <c r="H80" s="154" t="s">
        <v>21</v>
      </c>
      <c r="I80" s="154" t="s">
        <v>21</v>
      </c>
      <c r="J80" s="154" t="s">
        <v>21</v>
      </c>
      <c r="K80" s="154" t="s">
        <v>21</v>
      </c>
      <c r="L80" s="154" t="s">
        <v>21</v>
      </c>
      <c r="M80" s="154" t="s">
        <v>21</v>
      </c>
      <c r="N80" s="154"/>
      <c r="O80" s="154"/>
      <c r="P80" s="154"/>
      <c r="Q80" s="166"/>
      <c r="R80" s="167">
        <f t="shared" si="90"/>
        <v>0</v>
      </c>
      <c r="S80" s="154" t="s">
        <v>21</v>
      </c>
      <c r="T80" s="154" t="s">
        <v>21</v>
      </c>
      <c r="U80" s="154" t="s">
        <v>21</v>
      </c>
      <c r="V80" s="154" t="s">
        <v>21</v>
      </c>
      <c r="W80" s="168"/>
    </row>
    <row r="81" spans="1:23">
      <c r="A81" s="143" t="s">
        <v>100</v>
      </c>
      <c r="B81" s="120" t="s">
        <v>21</v>
      </c>
      <c r="C81" s="113" t="s">
        <v>21</v>
      </c>
      <c r="D81" s="158" t="s">
        <v>21</v>
      </c>
      <c r="E81" s="113" t="s">
        <v>21</v>
      </c>
      <c r="F81" s="158" t="s">
        <v>21</v>
      </c>
      <c r="G81" s="113" t="s">
        <v>21</v>
      </c>
      <c r="H81" s="113" t="s">
        <v>21</v>
      </c>
      <c r="I81" s="158" t="s">
        <v>21</v>
      </c>
      <c r="J81" s="113" t="s">
        <v>21</v>
      </c>
      <c r="K81" s="113" t="s">
        <v>21</v>
      </c>
      <c r="L81" s="158" t="s">
        <v>21</v>
      </c>
      <c r="M81" s="113" t="s">
        <v>21</v>
      </c>
      <c r="N81" s="113"/>
      <c r="O81" s="113"/>
      <c r="P81" s="113"/>
      <c r="Q81" s="164">
        <f>SUM(Q82:Q84)</f>
        <v>0</v>
      </c>
      <c r="R81" s="114">
        <f>SUM(R82:R84)</f>
        <v>0</v>
      </c>
      <c r="S81" s="113" t="s">
        <v>21</v>
      </c>
      <c r="T81" s="113" t="s">
        <v>21</v>
      </c>
      <c r="U81" s="113" t="s">
        <v>21</v>
      </c>
      <c r="V81" s="113" t="s">
        <v>21</v>
      </c>
      <c r="W81" s="165"/>
    </row>
    <row r="82" spans="1:23">
      <c r="A82" s="115" t="s">
        <v>101</v>
      </c>
      <c r="B82" s="96" t="s">
        <v>102</v>
      </c>
      <c r="C82" s="154" t="s">
        <v>21</v>
      </c>
      <c r="D82" s="97">
        <v>4500</v>
      </c>
      <c r="E82" s="154" t="s">
        <v>21</v>
      </c>
      <c r="F82" s="154" t="s">
        <v>21</v>
      </c>
      <c r="G82" s="154" t="s">
        <v>21</v>
      </c>
      <c r="H82" s="154" t="s">
        <v>21</v>
      </c>
      <c r="I82" s="154" t="s">
        <v>21</v>
      </c>
      <c r="J82" s="154" t="s">
        <v>21</v>
      </c>
      <c r="K82" s="154" t="s">
        <v>21</v>
      </c>
      <c r="L82" s="154" t="s">
        <v>21</v>
      </c>
      <c r="M82" s="154" t="s">
        <v>21</v>
      </c>
      <c r="N82" s="154"/>
      <c r="O82" s="154"/>
      <c r="P82" s="154"/>
      <c r="Q82" s="166"/>
      <c r="R82" s="167">
        <f t="shared" ref="R82:R84" si="91">D82*Q82/10000</f>
        <v>0</v>
      </c>
      <c r="S82" s="154" t="s">
        <v>21</v>
      </c>
      <c r="T82" s="154" t="s">
        <v>21</v>
      </c>
      <c r="U82" s="154" t="s">
        <v>21</v>
      </c>
      <c r="V82" s="154" t="s">
        <v>21</v>
      </c>
      <c r="W82" s="168"/>
    </row>
    <row r="83" spans="1:23">
      <c r="A83" s="115" t="s">
        <v>103</v>
      </c>
      <c r="B83" s="96" t="s">
        <v>102</v>
      </c>
      <c r="C83" s="154" t="s">
        <v>21</v>
      </c>
      <c r="D83" s="97">
        <v>600</v>
      </c>
      <c r="E83" s="154" t="s">
        <v>21</v>
      </c>
      <c r="F83" s="154" t="s">
        <v>21</v>
      </c>
      <c r="G83" s="154" t="s">
        <v>21</v>
      </c>
      <c r="H83" s="154" t="s">
        <v>21</v>
      </c>
      <c r="I83" s="154" t="s">
        <v>21</v>
      </c>
      <c r="J83" s="154" t="s">
        <v>21</v>
      </c>
      <c r="K83" s="154" t="s">
        <v>21</v>
      </c>
      <c r="L83" s="154" t="s">
        <v>21</v>
      </c>
      <c r="M83" s="154" t="s">
        <v>21</v>
      </c>
      <c r="N83" s="154"/>
      <c r="O83" s="154"/>
      <c r="P83" s="154"/>
      <c r="Q83" s="166"/>
      <c r="R83" s="167">
        <f t="shared" si="91"/>
        <v>0</v>
      </c>
      <c r="S83" s="154" t="s">
        <v>21</v>
      </c>
      <c r="T83" s="154" t="s">
        <v>21</v>
      </c>
      <c r="U83" s="154" t="s">
        <v>21</v>
      </c>
      <c r="V83" s="154" t="s">
        <v>21</v>
      </c>
      <c r="W83" s="168"/>
    </row>
    <row r="84" spans="1:23">
      <c r="A84" s="115" t="s">
        <v>104</v>
      </c>
      <c r="B84" s="96" t="s">
        <v>102</v>
      </c>
      <c r="C84" s="154" t="s">
        <v>21</v>
      </c>
      <c r="D84" s="97">
        <v>300</v>
      </c>
      <c r="E84" s="154" t="s">
        <v>21</v>
      </c>
      <c r="F84" s="154" t="s">
        <v>21</v>
      </c>
      <c r="G84" s="154" t="s">
        <v>21</v>
      </c>
      <c r="H84" s="154" t="s">
        <v>21</v>
      </c>
      <c r="I84" s="154" t="s">
        <v>21</v>
      </c>
      <c r="J84" s="154" t="s">
        <v>21</v>
      </c>
      <c r="K84" s="154" t="s">
        <v>21</v>
      </c>
      <c r="L84" s="154" t="s">
        <v>21</v>
      </c>
      <c r="M84" s="154" t="s">
        <v>21</v>
      </c>
      <c r="N84" s="154"/>
      <c r="O84" s="154"/>
      <c r="P84" s="154"/>
      <c r="Q84" s="166"/>
      <c r="R84" s="167">
        <f t="shared" si="91"/>
        <v>0</v>
      </c>
      <c r="S84" s="154" t="s">
        <v>21</v>
      </c>
      <c r="T84" s="154" t="s">
        <v>21</v>
      </c>
      <c r="U84" s="154" t="s">
        <v>21</v>
      </c>
      <c r="V84" s="154" t="s">
        <v>21</v>
      </c>
      <c r="W84" s="168"/>
    </row>
    <row r="85" spans="1:23">
      <c r="A85" s="143" t="s">
        <v>105</v>
      </c>
      <c r="B85" s="120" t="s">
        <v>21</v>
      </c>
      <c r="C85" s="113" t="s">
        <v>21</v>
      </c>
      <c r="D85" s="113" t="s">
        <v>21</v>
      </c>
      <c r="E85" s="113" t="s">
        <v>21</v>
      </c>
      <c r="F85" s="113" t="s">
        <v>21</v>
      </c>
      <c r="G85" s="113" t="s">
        <v>21</v>
      </c>
      <c r="H85" s="113" t="s">
        <v>21</v>
      </c>
      <c r="I85" s="113" t="s">
        <v>21</v>
      </c>
      <c r="J85" s="113" t="s">
        <v>21</v>
      </c>
      <c r="K85" s="113" t="s">
        <v>21</v>
      </c>
      <c r="L85" s="113" t="s">
        <v>21</v>
      </c>
      <c r="M85" s="113" t="s">
        <v>21</v>
      </c>
      <c r="N85" s="113"/>
      <c r="O85" s="113"/>
      <c r="P85" s="113"/>
      <c r="Q85" s="169">
        <f>SUM(Q86:Q88)</f>
        <v>0</v>
      </c>
      <c r="R85" s="170">
        <f>SUM(R86:R88)</f>
        <v>0</v>
      </c>
      <c r="S85" s="113" t="s">
        <v>21</v>
      </c>
      <c r="T85" s="113" t="s">
        <v>21</v>
      </c>
      <c r="U85" s="113" t="s">
        <v>21</v>
      </c>
      <c r="V85" s="113" t="s">
        <v>21</v>
      </c>
      <c r="W85" s="165"/>
    </row>
    <row r="86" spans="1:23">
      <c r="A86" s="115" t="s">
        <v>106</v>
      </c>
      <c r="B86" s="96" t="s">
        <v>102</v>
      </c>
      <c r="C86" s="154" t="s">
        <v>21</v>
      </c>
      <c r="D86" s="97">
        <v>90</v>
      </c>
      <c r="E86" s="154" t="s">
        <v>21</v>
      </c>
      <c r="F86" s="154" t="s">
        <v>21</v>
      </c>
      <c r="G86" s="154" t="s">
        <v>21</v>
      </c>
      <c r="H86" s="154" t="s">
        <v>21</v>
      </c>
      <c r="I86" s="154" t="s">
        <v>21</v>
      </c>
      <c r="J86" s="154" t="s">
        <v>21</v>
      </c>
      <c r="K86" s="154" t="s">
        <v>21</v>
      </c>
      <c r="L86" s="154" t="s">
        <v>21</v>
      </c>
      <c r="M86" s="154" t="s">
        <v>21</v>
      </c>
      <c r="N86" s="154"/>
      <c r="O86" s="154"/>
      <c r="P86" s="154"/>
      <c r="Q86" s="166"/>
      <c r="R86" s="167">
        <f t="shared" ref="R86:R88" si="92">D86*Q86/10000</f>
        <v>0</v>
      </c>
      <c r="S86" s="154" t="s">
        <v>21</v>
      </c>
      <c r="T86" s="154" t="s">
        <v>21</v>
      </c>
      <c r="U86" s="154" t="s">
        <v>21</v>
      </c>
      <c r="V86" s="154" t="s">
        <v>21</v>
      </c>
      <c r="W86" s="168"/>
    </row>
    <row r="87" spans="1:23">
      <c r="A87" s="115" t="s">
        <v>107</v>
      </c>
      <c r="B87" s="96" t="s">
        <v>102</v>
      </c>
      <c r="C87" s="154" t="s">
        <v>21</v>
      </c>
      <c r="D87" s="97">
        <v>100</v>
      </c>
      <c r="E87" s="154" t="s">
        <v>21</v>
      </c>
      <c r="F87" s="154" t="s">
        <v>21</v>
      </c>
      <c r="G87" s="154" t="s">
        <v>21</v>
      </c>
      <c r="H87" s="154" t="s">
        <v>21</v>
      </c>
      <c r="I87" s="154" t="s">
        <v>21</v>
      </c>
      <c r="J87" s="154" t="s">
        <v>21</v>
      </c>
      <c r="K87" s="154" t="s">
        <v>21</v>
      </c>
      <c r="L87" s="154" t="s">
        <v>21</v>
      </c>
      <c r="M87" s="154" t="s">
        <v>21</v>
      </c>
      <c r="N87" s="154"/>
      <c r="O87" s="154"/>
      <c r="P87" s="154"/>
      <c r="Q87" s="166"/>
      <c r="R87" s="167">
        <f t="shared" si="92"/>
        <v>0</v>
      </c>
      <c r="S87" s="154" t="s">
        <v>21</v>
      </c>
      <c r="T87" s="154" t="s">
        <v>21</v>
      </c>
      <c r="U87" s="154" t="s">
        <v>21</v>
      </c>
      <c r="V87" s="154" t="s">
        <v>21</v>
      </c>
      <c r="W87" s="168"/>
    </row>
    <row r="88" spans="1:23">
      <c r="A88" s="115" t="s">
        <v>108</v>
      </c>
      <c r="B88" s="96" t="s">
        <v>102</v>
      </c>
      <c r="C88" s="154" t="s">
        <v>21</v>
      </c>
      <c r="D88" s="97">
        <v>120</v>
      </c>
      <c r="E88" s="154" t="s">
        <v>21</v>
      </c>
      <c r="F88" s="154" t="s">
        <v>21</v>
      </c>
      <c r="G88" s="154" t="s">
        <v>21</v>
      </c>
      <c r="H88" s="154" t="s">
        <v>21</v>
      </c>
      <c r="I88" s="154" t="s">
        <v>21</v>
      </c>
      <c r="J88" s="154" t="s">
        <v>21</v>
      </c>
      <c r="K88" s="154" t="s">
        <v>21</v>
      </c>
      <c r="L88" s="154" t="s">
        <v>21</v>
      </c>
      <c r="M88" s="154" t="s">
        <v>21</v>
      </c>
      <c r="N88" s="154"/>
      <c r="O88" s="154"/>
      <c r="P88" s="154"/>
      <c r="Q88" s="166"/>
      <c r="R88" s="167">
        <f t="shared" si="92"/>
        <v>0</v>
      </c>
      <c r="S88" s="154" t="s">
        <v>21</v>
      </c>
      <c r="T88" s="154" t="s">
        <v>21</v>
      </c>
      <c r="U88" s="154" t="s">
        <v>21</v>
      </c>
      <c r="V88" s="154" t="s">
        <v>21</v>
      </c>
      <c r="W88" s="168"/>
    </row>
    <row r="89" spans="1:23">
      <c r="A89" s="143" t="s">
        <v>109</v>
      </c>
      <c r="B89" s="120" t="s">
        <v>21</v>
      </c>
      <c r="C89" s="113" t="s">
        <v>21</v>
      </c>
      <c r="D89" s="113" t="s">
        <v>21</v>
      </c>
      <c r="E89" s="113" t="s">
        <v>21</v>
      </c>
      <c r="F89" s="113" t="s">
        <v>21</v>
      </c>
      <c r="G89" s="113" t="s">
        <v>21</v>
      </c>
      <c r="H89" s="113" t="s">
        <v>21</v>
      </c>
      <c r="I89" s="113" t="s">
        <v>21</v>
      </c>
      <c r="J89" s="113" t="s">
        <v>21</v>
      </c>
      <c r="K89" s="113" t="s">
        <v>21</v>
      </c>
      <c r="L89" s="113" t="s">
        <v>21</v>
      </c>
      <c r="M89" s="113" t="s">
        <v>21</v>
      </c>
      <c r="N89" s="113"/>
      <c r="O89" s="113"/>
      <c r="P89" s="113"/>
      <c r="Q89" s="111">
        <f>SUM(Q90:Q90)</f>
        <v>0</v>
      </c>
      <c r="R89" s="114">
        <f>SUM(R90:R90)</f>
        <v>0</v>
      </c>
      <c r="S89" s="158"/>
      <c r="T89" s="158"/>
      <c r="U89" s="158"/>
      <c r="V89" s="158"/>
      <c r="W89" s="165"/>
    </row>
    <row r="90" spans="1:23">
      <c r="A90" s="115" t="s">
        <v>110</v>
      </c>
      <c r="B90" s="96" t="s">
        <v>111</v>
      </c>
      <c r="C90" s="154" t="s">
        <v>21</v>
      </c>
      <c r="D90" s="97">
        <v>120</v>
      </c>
      <c r="E90" s="154" t="s">
        <v>21</v>
      </c>
      <c r="F90" s="154" t="s">
        <v>21</v>
      </c>
      <c r="G90" s="154" t="s">
        <v>21</v>
      </c>
      <c r="H90" s="154" t="s">
        <v>21</v>
      </c>
      <c r="I90" s="154" t="s">
        <v>21</v>
      </c>
      <c r="J90" s="154" t="s">
        <v>21</v>
      </c>
      <c r="K90" s="154" t="s">
        <v>21</v>
      </c>
      <c r="L90" s="154" t="s">
        <v>21</v>
      </c>
      <c r="M90" s="154" t="s">
        <v>21</v>
      </c>
      <c r="N90" s="154"/>
      <c r="O90" s="154"/>
      <c r="P90" s="154"/>
      <c r="Q90" s="166"/>
      <c r="R90" s="167">
        <f t="shared" ref="R90:R93" si="93">D90*Q90/10000</f>
        <v>0</v>
      </c>
      <c r="S90" s="154"/>
      <c r="T90" s="154"/>
      <c r="U90" s="154"/>
      <c r="V90" s="154"/>
      <c r="W90" s="168"/>
    </row>
    <row r="91" spans="1:23">
      <c r="A91" s="155" t="s">
        <v>112</v>
      </c>
      <c r="B91" s="149" t="s">
        <v>21</v>
      </c>
      <c r="C91" s="150" t="s">
        <v>21</v>
      </c>
      <c r="D91" s="150" t="s">
        <v>21</v>
      </c>
      <c r="E91" s="150" t="s">
        <v>21</v>
      </c>
      <c r="F91" s="150" t="s">
        <v>21</v>
      </c>
      <c r="G91" s="150" t="s">
        <v>21</v>
      </c>
      <c r="H91" s="150" t="s">
        <v>21</v>
      </c>
      <c r="I91" s="150" t="s">
        <v>21</v>
      </c>
      <c r="J91" s="150" t="s">
        <v>21</v>
      </c>
      <c r="K91" s="150" t="s">
        <v>21</v>
      </c>
      <c r="L91" s="150" t="s">
        <v>21</v>
      </c>
      <c r="M91" s="150" t="s">
        <v>21</v>
      </c>
      <c r="N91" s="150"/>
      <c r="O91" s="150"/>
      <c r="P91" s="150"/>
      <c r="Q91" s="171">
        <f>SUM(Q92:Q93)</f>
        <v>0</v>
      </c>
      <c r="R91" s="171">
        <f>SUM(R92:R93)</f>
        <v>0</v>
      </c>
      <c r="S91" s="150" t="s">
        <v>21</v>
      </c>
      <c r="T91" s="150" t="s">
        <v>21</v>
      </c>
      <c r="U91" s="150" t="s">
        <v>21</v>
      </c>
      <c r="V91" s="150" t="s">
        <v>21</v>
      </c>
      <c r="W91" s="163"/>
    </row>
    <row r="92" spans="1:23">
      <c r="A92" s="115" t="s">
        <v>113</v>
      </c>
      <c r="B92" s="96" t="s">
        <v>111</v>
      </c>
      <c r="C92" s="154" t="s">
        <v>21</v>
      </c>
      <c r="D92" s="97">
        <v>8</v>
      </c>
      <c r="E92" s="154" t="s">
        <v>21</v>
      </c>
      <c r="F92" s="154" t="s">
        <v>21</v>
      </c>
      <c r="G92" s="154" t="s">
        <v>21</v>
      </c>
      <c r="H92" s="154" t="s">
        <v>21</v>
      </c>
      <c r="I92" s="154" t="s">
        <v>21</v>
      </c>
      <c r="J92" s="154" t="s">
        <v>21</v>
      </c>
      <c r="K92" s="154" t="s">
        <v>21</v>
      </c>
      <c r="L92" s="154" t="s">
        <v>21</v>
      </c>
      <c r="M92" s="154" t="s">
        <v>21</v>
      </c>
      <c r="N92" s="154"/>
      <c r="O92" s="154"/>
      <c r="P92" s="154"/>
      <c r="Q92" s="166"/>
      <c r="R92" s="167">
        <f t="shared" si="93"/>
        <v>0</v>
      </c>
      <c r="S92" s="154" t="s">
        <v>21</v>
      </c>
      <c r="T92" s="154" t="s">
        <v>21</v>
      </c>
      <c r="U92" s="154" t="s">
        <v>21</v>
      </c>
      <c r="V92" s="154" t="s">
        <v>21</v>
      </c>
      <c r="W92" s="168"/>
    </row>
    <row r="93" spans="1:23">
      <c r="A93" s="115" t="s">
        <v>114</v>
      </c>
      <c r="B93" s="96" t="s">
        <v>111</v>
      </c>
      <c r="C93" s="154" t="s">
        <v>21</v>
      </c>
      <c r="D93" s="97">
        <v>18</v>
      </c>
      <c r="E93" s="154" t="s">
        <v>21</v>
      </c>
      <c r="F93" s="154" t="s">
        <v>21</v>
      </c>
      <c r="G93" s="154" t="s">
        <v>21</v>
      </c>
      <c r="H93" s="154" t="s">
        <v>21</v>
      </c>
      <c r="I93" s="154" t="s">
        <v>21</v>
      </c>
      <c r="J93" s="154" t="s">
        <v>21</v>
      </c>
      <c r="K93" s="154" t="s">
        <v>21</v>
      </c>
      <c r="L93" s="154" t="s">
        <v>21</v>
      </c>
      <c r="M93" s="154" t="s">
        <v>21</v>
      </c>
      <c r="N93" s="154"/>
      <c r="O93" s="154"/>
      <c r="P93" s="154"/>
      <c r="Q93" s="166"/>
      <c r="R93" s="172">
        <f t="shared" si="93"/>
        <v>0</v>
      </c>
      <c r="S93" s="154" t="s">
        <v>21</v>
      </c>
      <c r="T93" s="154" t="s">
        <v>21</v>
      </c>
      <c r="U93" s="154" t="s">
        <v>21</v>
      </c>
      <c r="V93" s="154" t="s">
        <v>21</v>
      </c>
      <c r="W93" s="168"/>
    </row>
  </sheetData>
  <mergeCells count="15">
    <mergeCell ref="A1:W1"/>
    <mergeCell ref="A3:W3"/>
    <mergeCell ref="C4:D4"/>
    <mergeCell ref="E4:G4"/>
    <mergeCell ref="H4:J4"/>
    <mergeCell ref="K4:M4"/>
    <mergeCell ref="N4:P4"/>
    <mergeCell ref="Q4:R4"/>
    <mergeCell ref="S4:T4"/>
    <mergeCell ref="U4:V4"/>
    <mergeCell ref="A6:D6"/>
    <mergeCell ref="C7:D7"/>
    <mergeCell ref="A4:A5"/>
    <mergeCell ref="B4:B5"/>
    <mergeCell ref="W4:W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37"/>
  <sheetViews>
    <sheetView topLeftCell="K1" workbookViewId="0">
      <selection activeCell="AB7" sqref="AB7"/>
    </sheetView>
  </sheetViews>
  <sheetFormatPr defaultColWidth="9" defaultRowHeight="13.5"/>
  <cols>
    <col min="1" max="1" width="4.5" customWidth="1"/>
    <col min="2" max="2" width="10.25" customWidth="1"/>
    <col min="3" max="3" width="22.25" customWidth="1"/>
    <col min="4" max="4" width="14.75" customWidth="1"/>
    <col min="5" max="7" width="6.5" customWidth="1"/>
    <col min="8" max="8" width="6.375" customWidth="1"/>
    <col min="9" max="9" width="16" customWidth="1"/>
    <col min="10" max="10" width="8.125" customWidth="1"/>
    <col min="11" max="11" width="9.75" customWidth="1"/>
    <col min="12" max="14" width="6" customWidth="1"/>
    <col min="15" max="15" width="8.375" customWidth="1"/>
    <col min="16" max="16" width="10.125" customWidth="1"/>
    <col min="17" max="17" width="8.75" customWidth="1"/>
    <col min="18" max="18" width="8.375" customWidth="1"/>
    <col min="19" max="19" width="9.625" customWidth="1"/>
    <col min="20" max="22" width="11" customWidth="1"/>
    <col min="23" max="23" width="10" customWidth="1"/>
    <col min="24" max="24" width="12.375" customWidth="1"/>
    <col min="25" max="25" width="8.875" customWidth="1"/>
    <col min="26" max="26" width="7.5" customWidth="1"/>
    <col min="27" max="27" width="8.125" customWidth="1"/>
    <col min="28" max="28" width="8.375" customWidth="1"/>
    <col min="29" max="29" width="8.25" customWidth="1"/>
    <col min="30" max="30" width="5.875" customWidth="1"/>
    <col min="31" max="31" width="10.5" customWidth="1"/>
    <col min="32" max="32" width="5.5" customWidth="1"/>
    <col min="33" max="33" width="6.875" customWidth="1"/>
    <col min="34" max="34" width="10.75" customWidth="1"/>
    <col min="35" max="35" width="7.125" customWidth="1"/>
    <col min="36" max="36" width="7.75" customWidth="1"/>
  </cols>
  <sheetData>
    <row r="1" ht="24" customHeight="1" spans="2:36">
      <c r="B1" s="31" t="s">
        <v>115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</row>
    <row r="2" ht="24" customHeight="1" spans="2:36"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64"/>
      <c r="AA2" s="32"/>
      <c r="AB2" s="32"/>
      <c r="AC2" s="32"/>
      <c r="AD2" s="32"/>
      <c r="AE2" s="32"/>
      <c r="AF2" s="32"/>
      <c r="AG2" s="32"/>
      <c r="AH2" s="32"/>
      <c r="AI2" s="32"/>
      <c r="AJ2" s="32"/>
    </row>
    <row r="3" s="1" customFormat="1" ht="18.75" customHeight="1" spans="1:36">
      <c r="A3" s="33" t="s">
        <v>116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 t="s">
        <v>117</v>
      </c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AA3" s="65"/>
      <c r="AB3" s="65"/>
      <c r="AC3" s="65"/>
      <c r="AD3" s="65"/>
      <c r="AE3" s="65"/>
      <c r="AF3" s="65"/>
      <c r="AG3" s="65"/>
      <c r="AH3" s="33" t="s">
        <v>118</v>
      </c>
      <c r="AI3" s="33"/>
      <c r="AJ3" s="33"/>
    </row>
    <row r="4" s="1" customFormat="1" ht="24.75" customHeight="1" spans="1:36">
      <c r="A4" s="34" t="s">
        <v>119</v>
      </c>
      <c r="B4" s="35" t="s">
        <v>120</v>
      </c>
      <c r="C4" s="36" t="s">
        <v>121</v>
      </c>
      <c r="D4" s="36" t="s">
        <v>122</v>
      </c>
      <c r="E4" s="36" t="s">
        <v>123</v>
      </c>
      <c r="F4" s="36" t="s">
        <v>124</v>
      </c>
      <c r="G4" s="36" t="s">
        <v>125</v>
      </c>
      <c r="H4" s="35" t="s">
        <v>126</v>
      </c>
      <c r="I4" s="36" t="s">
        <v>127</v>
      </c>
      <c r="J4" s="36" t="s">
        <v>128</v>
      </c>
      <c r="K4" s="36" t="s">
        <v>129</v>
      </c>
      <c r="L4" s="53" t="s">
        <v>130</v>
      </c>
      <c r="M4" s="54"/>
      <c r="N4" s="54"/>
      <c r="O4" s="55"/>
      <c r="P4" s="35" t="s">
        <v>131</v>
      </c>
      <c r="Q4" s="35"/>
      <c r="R4" s="35"/>
      <c r="S4" s="58" t="s">
        <v>132</v>
      </c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36" t="s">
        <v>133</v>
      </c>
    </row>
    <row r="5" s="1" customFormat="1" ht="37" customHeight="1" spans="1:36">
      <c r="A5" s="37"/>
      <c r="B5" s="35"/>
      <c r="C5" s="38"/>
      <c r="D5" s="38"/>
      <c r="E5" s="38"/>
      <c r="F5" s="38"/>
      <c r="G5" s="38"/>
      <c r="H5" s="35"/>
      <c r="I5" s="38"/>
      <c r="J5" s="38"/>
      <c r="K5" s="38"/>
      <c r="L5" s="35" t="s">
        <v>134</v>
      </c>
      <c r="M5" s="35" t="s">
        <v>135</v>
      </c>
      <c r="N5" s="35" t="s">
        <v>136</v>
      </c>
      <c r="O5" s="35" t="s">
        <v>137</v>
      </c>
      <c r="P5" s="36" t="s">
        <v>138</v>
      </c>
      <c r="Q5" s="35" t="s">
        <v>139</v>
      </c>
      <c r="R5" s="35" t="s">
        <v>140</v>
      </c>
      <c r="S5" s="35" t="s">
        <v>141</v>
      </c>
      <c r="T5" s="35"/>
      <c r="U5" s="35"/>
      <c r="V5" s="35"/>
      <c r="W5" s="35"/>
      <c r="X5" s="35"/>
      <c r="Y5" s="36" t="s">
        <v>142</v>
      </c>
      <c r="Z5" s="66" t="s">
        <v>143</v>
      </c>
      <c r="AA5" s="55" t="s">
        <v>144</v>
      </c>
      <c r="AB5" s="58" t="s">
        <v>145</v>
      </c>
      <c r="AC5" s="59"/>
      <c r="AD5" s="59"/>
      <c r="AE5" s="59"/>
      <c r="AF5" s="59"/>
      <c r="AG5" s="35" t="s">
        <v>146</v>
      </c>
      <c r="AH5" s="66" t="s">
        <v>147</v>
      </c>
      <c r="AI5" s="36" t="s">
        <v>148</v>
      </c>
      <c r="AJ5" s="38"/>
    </row>
    <row r="6" s="1" customFormat="1" ht="78" customHeight="1" spans="1:36">
      <c r="A6" s="39"/>
      <c r="B6" s="35"/>
      <c r="C6" s="40"/>
      <c r="D6" s="40"/>
      <c r="E6" s="40"/>
      <c r="F6" s="40"/>
      <c r="G6" s="40"/>
      <c r="H6" s="35"/>
      <c r="I6" s="40"/>
      <c r="J6" s="40"/>
      <c r="K6" s="40"/>
      <c r="L6" s="35" t="s">
        <v>149</v>
      </c>
      <c r="M6" s="35" t="s">
        <v>149</v>
      </c>
      <c r="N6" s="35" t="s">
        <v>149</v>
      </c>
      <c r="O6" s="35"/>
      <c r="P6" s="40"/>
      <c r="Q6" s="35"/>
      <c r="R6" s="35"/>
      <c r="S6" s="35" t="s">
        <v>150</v>
      </c>
      <c r="T6" s="35" t="s">
        <v>151</v>
      </c>
      <c r="U6" s="35" t="s">
        <v>152</v>
      </c>
      <c r="V6" s="35" t="s">
        <v>153</v>
      </c>
      <c r="W6" s="35" t="s">
        <v>154</v>
      </c>
      <c r="X6" s="35" t="s">
        <v>155</v>
      </c>
      <c r="Y6" s="40"/>
      <c r="Z6" s="67" t="s">
        <v>156</v>
      </c>
      <c r="AA6" s="68"/>
      <c r="AB6" s="35" t="s">
        <v>157</v>
      </c>
      <c r="AC6" s="35" t="s">
        <v>140</v>
      </c>
      <c r="AD6" s="35" t="s">
        <v>158</v>
      </c>
      <c r="AE6" s="35" t="s">
        <v>159</v>
      </c>
      <c r="AF6" s="58" t="s">
        <v>140</v>
      </c>
      <c r="AG6" s="35"/>
      <c r="AH6" s="66" t="s">
        <v>156</v>
      </c>
      <c r="AI6" s="40"/>
      <c r="AJ6" s="40"/>
    </row>
    <row r="7" s="30" customFormat="1" ht="29.25" customHeight="1" spans="1:41">
      <c r="A7" s="41">
        <v>1</v>
      </c>
      <c r="B7" s="42"/>
      <c r="C7" s="43"/>
      <c r="D7" s="42"/>
      <c r="E7" s="44"/>
      <c r="F7" s="45"/>
      <c r="G7" s="45"/>
      <c r="H7" s="42"/>
      <c r="I7" s="42"/>
      <c r="J7" s="42"/>
      <c r="K7" s="56"/>
      <c r="L7" s="42"/>
      <c r="M7" s="42"/>
      <c r="N7" s="42"/>
      <c r="O7" s="42"/>
      <c r="P7" s="42"/>
      <c r="Q7" s="42"/>
      <c r="R7" s="42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42"/>
      <c r="AK7" s="69"/>
      <c r="AL7" s="69"/>
      <c r="AM7" s="69"/>
      <c r="AN7" s="69"/>
      <c r="AO7" s="69"/>
    </row>
    <row r="8" s="30" customFormat="1" ht="29.25" customHeight="1" spans="1:41">
      <c r="A8" s="41">
        <v>2</v>
      </c>
      <c r="B8" s="42"/>
      <c r="C8" s="43"/>
      <c r="D8" s="42"/>
      <c r="E8" s="44"/>
      <c r="F8" s="45"/>
      <c r="G8" s="45"/>
      <c r="H8" s="42"/>
      <c r="I8" s="42"/>
      <c r="J8" s="42"/>
      <c r="K8" s="56"/>
      <c r="L8" s="42"/>
      <c r="M8" s="42"/>
      <c r="N8" s="42"/>
      <c r="O8" s="42"/>
      <c r="P8" s="42"/>
      <c r="Q8" s="42"/>
      <c r="R8" s="42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42"/>
      <c r="AK8" s="70"/>
      <c r="AL8" s="70"/>
      <c r="AM8" s="70"/>
      <c r="AN8" s="70"/>
      <c r="AO8" s="70"/>
    </row>
    <row r="9" s="30" customFormat="1" ht="29.25" customHeight="1" spans="1:41">
      <c r="A9" s="41">
        <v>3</v>
      </c>
      <c r="B9" s="42"/>
      <c r="C9" s="43"/>
      <c r="D9" s="42"/>
      <c r="E9" s="44"/>
      <c r="F9" s="45"/>
      <c r="G9" s="45"/>
      <c r="H9" s="42"/>
      <c r="I9" s="42"/>
      <c r="J9" s="42"/>
      <c r="K9" s="56"/>
      <c r="L9" s="42"/>
      <c r="M9" s="42"/>
      <c r="N9" s="42"/>
      <c r="O9" s="42"/>
      <c r="P9" s="42"/>
      <c r="Q9" s="42"/>
      <c r="R9" s="42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42"/>
      <c r="AK9" s="70"/>
      <c r="AL9" s="70"/>
      <c r="AM9" s="70"/>
      <c r="AN9" s="70"/>
      <c r="AO9" s="70"/>
    </row>
    <row r="10" s="30" customFormat="1" ht="29.25" customHeight="1" spans="1:41">
      <c r="A10" s="41">
        <v>4</v>
      </c>
      <c r="B10" s="42"/>
      <c r="C10" s="43"/>
      <c r="D10" s="42"/>
      <c r="E10" s="44"/>
      <c r="F10" s="45"/>
      <c r="G10" s="45"/>
      <c r="H10" s="42"/>
      <c r="I10" s="42"/>
      <c r="J10" s="42"/>
      <c r="K10" s="56"/>
      <c r="L10" s="42"/>
      <c r="M10" s="42"/>
      <c r="N10" s="42"/>
      <c r="O10" s="42"/>
      <c r="P10" s="42"/>
      <c r="Q10" s="42"/>
      <c r="R10" s="42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42"/>
      <c r="AK10" s="70"/>
      <c r="AL10" s="70"/>
      <c r="AM10" s="70"/>
      <c r="AN10" s="70"/>
      <c r="AO10" s="70"/>
    </row>
    <row r="11" s="30" customFormat="1" ht="29.25" customHeight="1" spans="1:41">
      <c r="A11" s="41">
        <v>5</v>
      </c>
      <c r="B11" s="42"/>
      <c r="C11" s="43"/>
      <c r="D11" s="42"/>
      <c r="E11" s="44"/>
      <c r="F11" s="45"/>
      <c r="G11" s="45"/>
      <c r="H11" s="42"/>
      <c r="I11" s="42"/>
      <c r="J11" s="42"/>
      <c r="K11" s="56"/>
      <c r="L11" s="42"/>
      <c r="M11" s="42"/>
      <c r="N11" s="42"/>
      <c r="O11" s="42"/>
      <c r="P11" s="42"/>
      <c r="Q11" s="42"/>
      <c r="R11" s="42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42"/>
      <c r="AK11" s="70"/>
      <c r="AL11" s="70"/>
      <c r="AM11" s="70"/>
      <c r="AN11" s="70"/>
      <c r="AO11" s="70"/>
    </row>
    <row r="12" s="30" customFormat="1" ht="29.25" customHeight="1" spans="1:41">
      <c r="A12" s="41">
        <v>6</v>
      </c>
      <c r="B12" s="42"/>
      <c r="C12" s="43"/>
      <c r="D12" s="42"/>
      <c r="E12" s="44"/>
      <c r="F12" s="45"/>
      <c r="G12" s="45"/>
      <c r="H12" s="42"/>
      <c r="I12" s="42"/>
      <c r="J12" s="42"/>
      <c r="K12" s="56"/>
      <c r="L12" s="42"/>
      <c r="M12" s="42"/>
      <c r="N12" s="42"/>
      <c r="O12" s="42"/>
      <c r="P12" s="42"/>
      <c r="Q12" s="42"/>
      <c r="R12" s="42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42"/>
      <c r="AK12" s="70"/>
      <c r="AL12" s="70"/>
      <c r="AM12" s="70"/>
      <c r="AN12" s="70"/>
      <c r="AO12" s="70"/>
    </row>
    <row r="13" s="30" customFormat="1" ht="29.25" customHeight="1" spans="1:41">
      <c r="A13" s="41">
        <v>7</v>
      </c>
      <c r="B13" s="42"/>
      <c r="C13" s="43"/>
      <c r="D13" s="42"/>
      <c r="E13" s="44"/>
      <c r="F13" s="45"/>
      <c r="G13" s="45"/>
      <c r="H13" s="42"/>
      <c r="I13" s="42"/>
      <c r="J13" s="42"/>
      <c r="K13" s="56"/>
      <c r="L13" s="42"/>
      <c r="M13" s="42"/>
      <c r="N13" s="42"/>
      <c r="O13" s="42"/>
      <c r="P13" s="42"/>
      <c r="Q13" s="42"/>
      <c r="R13" s="42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42"/>
      <c r="AK13" s="70"/>
      <c r="AL13" s="70"/>
      <c r="AM13" s="70"/>
      <c r="AN13" s="70"/>
      <c r="AO13" s="70"/>
    </row>
    <row r="14" s="30" customFormat="1" ht="29.25" customHeight="1" spans="1:41">
      <c r="A14" s="41">
        <v>8</v>
      </c>
      <c r="B14" s="42"/>
      <c r="C14" s="43"/>
      <c r="D14" s="42"/>
      <c r="E14" s="44"/>
      <c r="F14" s="45"/>
      <c r="G14" s="45"/>
      <c r="H14" s="42"/>
      <c r="I14" s="42"/>
      <c r="J14" s="42"/>
      <c r="K14" s="56"/>
      <c r="L14" s="42"/>
      <c r="M14" s="42"/>
      <c r="N14" s="42"/>
      <c r="O14" s="42"/>
      <c r="P14" s="42"/>
      <c r="Q14" s="42"/>
      <c r="R14" s="42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42"/>
      <c r="AK14" s="70"/>
      <c r="AL14" s="70"/>
      <c r="AM14" s="70"/>
      <c r="AN14" s="70"/>
      <c r="AO14" s="70"/>
    </row>
    <row r="15" s="30" customFormat="1" ht="29.25" customHeight="1" spans="1:41">
      <c r="A15" s="41">
        <v>9</v>
      </c>
      <c r="B15" s="42"/>
      <c r="C15" s="43"/>
      <c r="D15" s="42"/>
      <c r="E15" s="44"/>
      <c r="F15" s="45"/>
      <c r="G15" s="45"/>
      <c r="H15" s="42"/>
      <c r="I15" s="42"/>
      <c r="J15" s="42"/>
      <c r="K15" s="56"/>
      <c r="L15" s="42"/>
      <c r="M15" s="42"/>
      <c r="N15" s="42"/>
      <c r="O15" s="42"/>
      <c r="P15" s="42"/>
      <c r="Q15" s="42"/>
      <c r="R15" s="42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42"/>
      <c r="AK15" s="70"/>
      <c r="AL15" s="70"/>
      <c r="AM15" s="70"/>
      <c r="AN15" s="70"/>
      <c r="AO15" s="70"/>
    </row>
    <row r="16" s="30" customFormat="1" ht="29.25" customHeight="1" spans="1:41">
      <c r="A16" s="41">
        <v>10</v>
      </c>
      <c r="B16" s="42"/>
      <c r="C16" s="43"/>
      <c r="D16" s="42"/>
      <c r="E16" s="44"/>
      <c r="F16" s="45"/>
      <c r="G16" s="45"/>
      <c r="H16" s="42"/>
      <c r="I16" s="42"/>
      <c r="J16" s="42"/>
      <c r="K16" s="56"/>
      <c r="L16" s="42"/>
      <c r="M16" s="42"/>
      <c r="N16" s="42"/>
      <c r="O16" s="42"/>
      <c r="P16" s="42"/>
      <c r="Q16" s="42"/>
      <c r="R16" s="42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42"/>
      <c r="AK16" s="70"/>
      <c r="AL16" s="70"/>
      <c r="AM16" s="70"/>
      <c r="AN16" s="70"/>
      <c r="AO16" s="70"/>
    </row>
    <row r="17" s="30" customFormat="1" ht="29.25" customHeight="1" spans="1:41">
      <c r="A17" s="41">
        <v>11</v>
      </c>
      <c r="B17" s="42"/>
      <c r="C17" s="43"/>
      <c r="D17" s="42"/>
      <c r="E17" s="44"/>
      <c r="F17" s="45"/>
      <c r="G17" s="45"/>
      <c r="H17" s="42"/>
      <c r="I17" s="42"/>
      <c r="J17" s="42"/>
      <c r="K17" s="56"/>
      <c r="L17" s="42"/>
      <c r="M17" s="42"/>
      <c r="N17" s="42"/>
      <c r="O17" s="42"/>
      <c r="P17" s="42"/>
      <c r="Q17" s="42"/>
      <c r="R17" s="42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42"/>
      <c r="AK17" s="70"/>
      <c r="AL17" s="70"/>
      <c r="AM17" s="70"/>
      <c r="AN17" s="70"/>
      <c r="AO17" s="70"/>
    </row>
    <row r="18" s="30" customFormat="1" ht="29.25" customHeight="1" spans="1:41">
      <c r="A18" s="41">
        <v>12</v>
      </c>
      <c r="B18" s="42"/>
      <c r="C18" s="43"/>
      <c r="D18" s="42"/>
      <c r="E18" s="44"/>
      <c r="F18" s="45"/>
      <c r="G18" s="45"/>
      <c r="H18" s="42"/>
      <c r="I18" s="42"/>
      <c r="J18" s="42"/>
      <c r="K18" s="56"/>
      <c r="L18" s="42"/>
      <c r="M18" s="42"/>
      <c r="N18" s="42"/>
      <c r="O18" s="42"/>
      <c r="P18" s="42"/>
      <c r="Q18" s="42"/>
      <c r="R18" s="42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42"/>
      <c r="AK18" s="70"/>
      <c r="AL18" s="70"/>
      <c r="AM18" s="70"/>
      <c r="AN18" s="70"/>
      <c r="AO18" s="70"/>
    </row>
    <row r="19" s="30" customFormat="1" ht="29.25" customHeight="1" spans="1:41">
      <c r="A19" s="41">
        <v>13</v>
      </c>
      <c r="B19" s="42"/>
      <c r="C19" s="43"/>
      <c r="D19" s="42"/>
      <c r="E19" s="44"/>
      <c r="F19" s="45"/>
      <c r="G19" s="45"/>
      <c r="H19" s="42"/>
      <c r="I19" s="42"/>
      <c r="J19" s="42"/>
      <c r="K19" s="56"/>
      <c r="L19" s="42"/>
      <c r="M19" s="42"/>
      <c r="N19" s="42"/>
      <c r="O19" s="42"/>
      <c r="P19" s="42"/>
      <c r="Q19" s="42"/>
      <c r="R19" s="42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42"/>
      <c r="AK19" s="70"/>
      <c r="AL19" s="70"/>
      <c r="AM19" s="70"/>
      <c r="AN19" s="70"/>
      <c r="AO19" s="70"/>
    </row>
    <row r="20" s="30" customFormat="1" ht="29.25" customHeight="1" spans="1:41">
      <c r="A20" s="41">
        <v>14</v>
      </c>
      <c r="B20" s="42"/>
      <c r="C20" s="43"/>
      <c r="D20" s="42"/>
      <c r="E20" s="44"/>
      <c r="F20" s="45"/>
      <c r="G20" s="45"/>
      <c r="H20" s="42"/>
      <c r="I20" s="42"/>
      <c r="J20" s="42"/>
      <c r="K20" s="56"/>
      <c r="L20" s="42"/>
      <c r="M20" s="42"/>
      <c r="N20" s="42"/>
      <c r="O20" s="42"/>
      <c r="P20" s="42"/>
      <c r="Q20" s="42"/>
      <c r="R20" s="42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42"/>
      <c r="AK20" s="70"/>
      <c r="AL20" s="70"/>
      <c r="AM20" s="70"/>
      <c r="AN20" s="70"/>
      <c r="AO20" s="70"/>
    </row>
    <row r="21" s="30" customFormat="1" ht="29.25" customHeight="1" spans="1:41">
      <c r="A21" s="41">
        <v>15</v>
      </c>
      <c r="B21" s="42"/>
      <c r="C21" s="43"/>
      <c r="D21" s="42"/>
      <c r="E21" s="44"/>
      <c r="F21" s="45"/>
      <c r="G21" s="45"/>
      <c r="H21" s="42"/>
      <c r="I21" s="42"/>
      <c r="J21" s="42"/>
      <c r="K21" s="56"/>
      <c r="L21" s="42"/>
      <c r="M21" s="42"/>
      <c r="N21" s="42"/>
      <c r="O21" s="42"/>
      <c r="P21" s="42"/>
      <c r="Q21" s="42"/>
      <c r="R21" s="42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42"/>
      <c r="AK21" s="70"/>
      <c r="AL21" s="70"/>
      <c r="AM21" s="70"/>
      <c r="AN21" s="70"/>
      <c r="AO21" s="70"/>
    </row>
    <row r="22" s="30" customFormat="1" ht="29.25" customHeight="1" spans="1:41">
      <c r="A22" s="41">
        <v>16</v>
      </c>
      <c r="B22" s="42"/>
      <c r="C22" s="43"/>
      <c r="D22" s="42"/>
      <c r="E22" s="44"/>
      <c r="F22" s="45"/>
      <c r="G22" s="45"/>
      <c r="H22" s="42"/>
      <c r="I22" s="42"/>
      <c r="J22" s="42"/>
      <c r="K22" s="56"/>
      <c r="L22" s="42"/>
      <c r="M22" s="42"/>
      <c r="N22" s="42"/>
      <c r="O22" s="42"/>
      <c r="P22" s="42"/>
      <c r="Q22" s="42"/>
      <c r="R22" s="42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42"/>
      <c r="AK22" s="70"/>
      <c r="AL22" s="70"/>
      <c r="AM22" s="70"/>
      <c r="AN22" s="70"/>
      <c r="AO22" s="70"/>
    </row>
    <row r="23" s="30" customFormat="1" ht="29.25" customHeight="1" spans="1:41">
      <c r="A23" s="41">
        <v>17</v>
      </c>
      <c r="B23" s="42"/>
      <c r="C23" s="43"/>
      <c r="D23" s="42"/>
      <c r="E23" s="44"/>
      <c r="F23" s="45"/>
      <c r="G23" s="45"/>
      <c r="H23" s="42"/>
      <c r="I23" s="42"/>
      <c r="J23" s="42"/>
      <c r="K23" s="56"/>
      <c r="L23" s="42"/>
      <c r="M23" s="42"/>
      <c r="N23" s="42"/>
      <c r="O23" s="42"/>
      <c r="P23" s="42"/>
      <c r="Q23" s="42"/>
      <c r="R23" s="42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42"/>
      <c r="AK23" s="70"/>
      <c r="AL23" s="70"/>
      <c r="AM23" s="70"/>
      <c r="AN23" s="70"/>
      <c r="AO23" s="70"/>
    </row>
    <row r="24" s="30" customFormat="1" ht="29.25" customHeight="1" spans="1:41">
      <c r="A24" s="41">
        <v>18</v>
      </c>
      <c r="B24" s="42"/>
      <c r="C24" s="43"/>
      <c r="D24" s="42"/>
      <c r="E24" s="44"/>
      <c r="F24" s="45"/>
      <c r="G24" s="45"/>
      <c r="H24" s="42"/>
      <c r="I24" s="42"/>
      <c r="J24" s="42"/>
      <c r="K24" s="56"/>
      <c r="L24" s="42"/>
      <c r="M24" s="42"/>
      <c r="N24" s="42"/>
      <c r="O24" s="42"/>
      <c r="P24" s="42"/>
      <c r="Q24" s="42"/>
      <c r="R24" s="42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42"/>
      <c r="AK24" s="70"/>
      <c r="AL24" s="70"/>
      <c r="AM24" s="70"/>
      <c r="AN24" s="70"/>
      <c r="AO24" s="70"/>
    </row>
    <row r="25" s="30" customFormat="1" ht="29.25" customHeight="1" spans="1:41">
      <c r="A25" s="41">
        <v>19</v>
      </c>
      <c r="B25" s="42"/>
      <c r="C25" s="43"/>
      <c r="D25" s="42"/>
      <c r="E25" s="44"/>
      <c r="F25" s="45"/>
      <c r="G25" s="45"/>
      <c r="H25" s="42"/>
      <c r="I25" s="42"/>
      <c r="J25" s="42"/>
      <c r="K25" s="56"/>
      <c r="L25" s="42"/>
      <c r="M25" s="42"/>
      <c r="N25" s="42"/>
      <c r="O25" s="42"/>
      <c r="P25" s="42"/>
      <c r="Q25" s="42"/>
      <c r="R25" s="42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42"/>
      <c r="AK25" s="70"/>
      <c r="AL25" s="70"/>
      <c r="AM25" s="70"/>
      <c r="AN25" s="70"/>
      <c r="AO25" s="70"/>
    </row>
    <row r="26" s="30" customFormat="1" ht="29.25" customHeight="1" spans="1:41">
      <c r="A26" s="41">
        <v>20</v>
      </c>
      <c r="B26" s="42"/>
      <c r="C26" s="43"/>
      <c r="D26" s="42"/>
      <c r="E26" s="44"/>
      <c r="F26" s="45"/>
      <c r="G26" s="45"/>
      <c r="H26" s="42"/>
      <c r="I26" s="42"/>
      <c r="J26" s="42"/>
      <c r="K26" s="56"/>
      <c r="L26" s="42"/>
      <c r="M26" s="42"/>
      <c r="N26" s="42"/>
      <c r="O26" s="42"/>
      <c r="P26" s="42"/>
      <c r="Q26" s="42"/>
      <c r="R26" s="42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42"/>
      <c r="AK26" s="70"/>
      <c r="AL26" s="70"/>
      <c r="AM26" s="70"/>
      <c r="AN26" s="70"/>
      <c r="AO26" s="70"/>
    </row>
    <row r="27" s="30" customFormat="1" ht="29.25" customHeight="1" spans="1:41">
      <c r="A27" s="41">
        <v>21</v>
      </c>
      <c r="B27" s="42"/>
      <c r="C27" s="43"/>
      <c r="D27" s="42"/>
      <c r="E27" s="44"/>
      <c r="F27" s="45"/>
      <c r="G27" s="45"/>
      <c r="H27" s="42"/>
      <c r="I27" s="42"/>
      <c r="J27" s="42"/>
      <c r="K27" s="56"/>
      <c r="L27" s="42"/>
      <c r="M27" s="42"/>
      <c r="N27" s="42"/>
      <c r="O27" s="42"/>
      <c r="P27" s="42"/>
      <c r="Q27" s="42"/>
      <c r="R27" s="42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42"/>
      <c r="AK27" s="70"/>
      <c r="AL27" s="70"/>
      <c r="AM27" s="70"/>
      <c r="AN27" s="70"/>
      <c r="AO27" s="70"/>
    </row>
    <row r="28" s="30" customFormat="1" ht="29.25" customHeight="1" spans="1:41">
      <c r="A28" s="41">
        <v>22</v>
      </c>
      <c r="B28" s="42"/>
      <c r="C28" s="43"/>
      <c r="D28" s="42"/>
      <c r="E28" s="44"/>
      <c r="F28" s="45"/>
      <c r="G28" s="45"/>
      <c r="H28" s="42"/>
      <c r="I28" s="42"/>
      <c r="J28" s="42"/>
      <c r="K28" s="56"/>
      <c r="L28" s="42"/>
      <c r="M28" s="42"/>
      <c r="N28" s="42"/>
      <c r="O28" s="42"/>
      <c r="P28" s="42"/>
      <c r="Q28" s="42"/>
      <c r="R28" s="42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42"/>
      <c r="AK28" s="70"/>
      <c r="AL28" s="70"/>
      <c r="AM28" s="70"/>
      <c r="AN28" s="70"/>
      <c r="AO28" s="70"/>
    </row>
    <row r="29" s="30" customFormat="1" ht="29.25" customHeight="1" spans="1:41">
      <c r="A29" s="41">
        <v>23</v>
      </c>
      <c r="B29" s="42"/>
      <c r="C29" s="43"/>
      <c r="D29" s="42"/>
      <c r="E29" s="44"/>
      <c r="F29" s="45"/>
      <c r="G29" s="45"/>
      <c r="H29" s="42"/>
      <c r="I29" s="42"/>
      <c r="J29" s="42"/>
      <c r="K29" s="56"/>
      <c r="L29" s="42"/>
      <c r="M29" s="42"/>
      <c r="N29" s="42"/>
      <c r="O29" s="42"/>
      <c r="P29" s="42"/>
      <c r="Q29" s="42"/>
      <c r="R29" s="42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42"/>
      <c r="AK29" s="70"/>
      <c r="AL29" s="70"/>
      <c r="AM29" s="70"/>
      <c r="AN29" s="70"/>
      <c r="AO29" s="70"/>
    </row>
    <row r="30" s="30" customFormat="1" ht="29.25" customHeight="1" spans="1:41">
      <c r="A30" s="41">
        <v>24</v>
      </c>
      <c r="B30" s="42"/>
      <c r="C30" s="43"/>
      <c r="D30" s="42"/>
      <c r="E30" s="44"/>
      <c r="F30" s="45"/>
      <c r="G30" s="45"/>
      <c r="H30" s="42"/>
      <c r="I30" s="42"/>
      <c r="J30" s="42"/>
      <c r="K30" s="56"/>
      <c r="L30" s="42"/>
      <c r="M30" s="42"/>
      <c r="N30" s="42"/>
      <c r="O30" s="42"/>
      <c r="P30" s="42"/>
      <c r="Q30" s="42"/>
      <c r="R30" s="42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42"/>
      <c r="AK30" s="70"/>
      <c r="AL30" s="70"/>
      <c r="AM30" s="70"/>
      <c r="AN30" s="70"/>
      <c r="AO30" s="70"/>
    </row>
    <row r="31" s="30" customFormat="1" ht="29.25" customHeight="1" spans="1:41">
      <c r="A31" s="41">
        <v>25</v>
      </c>
      <c r="B31" s="42"/>
      <c r="C31" s="43"/>
      <c r="D31" s="42"/>
      <c r="E31" s="44"/>
      <c r="F31" s="45"/>
      <c r="G31" s="45"/>
      <c r="H31" s="42"/>
      <c r="I31" s="42"/>
      <c r="J31" s="42"/>
      <c r="K31" s="56"/>
      <c r="L31" s="42"/>
      <c r="M31" s="42"/>
      <c r="N31" s="42"/>
      <c r="O31" s="42"/>
      <c r="P31" s="42"/>
      <c r="Q31" s="42"/>
      <c r="R31" s="42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42"/>
      <c r="AK31" s="70"/>
      <c r="AL31" s="70"/>
      <c r="AM31" s="70"/>
      <c r="AN31" s="70"/>
      <c r="AO31" s="70"/>
    </row>
    <row r="32" s="30" customFormat="1" ht="29.25" customHeight="1" spans="1:41">
      <c r="A32" s="41">
        <v>26</v>
      </c>
      <c r="B32" s="42"/>
      <c r="C32" s="43"/>
      <c r="D32" s="42"/>
      <c r="E32" s="44"/>
      <c r="F32" s="45"/>
      <c r="G32" s="45"/>
      <c r="H32" s="42"/>
      <c r="I32" s="42"/>
      <c r="J32" s="42"/>
      <c r="K32" s="56"/>
      <c r="L32" s="42"/>
      <c r="M32" s="42"/>
      <c r="N32" s="42"/>
      <c r="O32" s="42"/>
      <c r="P32" s="42"/>
      <c r="Q32" s="42"/>
      <c r="R32" s="42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42"/>
      <c r="AK32" s="70"/>
      <c r="AL32" s="70"/>
      <c r="AM32" s="70"/>
      <c r="AN32" s="70"/>
      <c r="AO32" s="70"/>
    </row>
    <row r="33" s="30" customFormat="1" ht="29.25" customHeight="1" spans="1:41">
      <c r="A33" s="41">
        <v>27</v>
      </c>
      <c r="B33" s="42"/>
      <c r="C33" s="43"/>
      <c r="D33" s="42"/>
      <c r="E33" s="44"/>
      <c r="F33" s="45"/>
      <c r="G33" s="45"/>
      <c r="H33" s="42"/>
      <c r="I33" s="42"/>
      <c r="J33" s="42"/>
      <c r="K33" s="56"/>
      <c r="L33" s="42"/>
      <c r="M33" s="42"/>
      <c r="N33" s="42"/>
      <c r="O33" s="42"/>
      <c r="P33" s="42"/>
      <c r="Q33" s="42"/>
      <c r="R33" s="42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42"/>
      <c r="AK33" s="70"/>
      <c r="AL33" s="70"/>
      <c r="AM33" s="70"/>
      <c r="AN33" s="70"/>
      <c r="AO33" s="70"/>
    </row>
    <row r="34" s="30" customFormat="1" ht="29.25" customHeight="1" spans="1:41">
      <c r="A34" s="41">
        <v>28</v>
      </c>
      <c r="B34" s="42"/>
      <c r="C34" s="43"/>
      <c r="D34" s="42"/>
      <c r="E34" s="44"/>
      <c r="F34" s="45"/>
      <c r="G34" s="45"/>
      <c r="H34" s="42"/>
      <c r="I34" s="42"/>
      <c r="J34" s="42"/>
      <c r="K34" s="56"/>
      <c r="L34" s="42"/>
      <c r="M34" s="42"/>
      <c r="N34" s="42"/>
      <c r="O34" s="42"/>
      <c r="P34" s="42"/>
      <c r="Q34" s="42"/>
      <c r="R34" s="42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42"/>
      <c r="AK34" s="70"/>
      <c r="AL34" s="70"/>
      <c r="AM34" s="70"/>
      <c r="AN34" s="70"/>
      <c r="AO34" s="70"/>
    </row>
    <row r="35" ht="29.25" customHeight="1" spans="1:36">
      <c r="A35" s="41">
        <v>29</v>
      </c>
      <c r="B35" s="46"/>
      <c r="C35" s="47"/>
      <c r="D35" s="46"/>
      <c r="E35" s="44"/>
      <c r="F35" s="45"/>
      <c r="G35" s="45"/>
      <c r="H35" s="48"/>
      <c r="I35" s="57"/>
      <c r="J35" s="57"/>
      <c r="K35" s="56"/>
      <c r="L35" s="57"/>
      <c r="M35" s="57"/>
      <c r="N35" s="57"/>
      <c r="O35" s="57"/>
      <c r="P35" s="57"/>
      <c r="Q35" s="57"/>
      <c r="R35" s="61"/>
      <c r="S35" s="62"/>
      <c r="T35" s="63"/>
      <c r="U35" s="63"/>
      <c r="V35" s="63"/>
      <c r="W35" s="61"/>
      <c r="X35" s="61"/>
      <c r="Y35" s="61"/>
      <c r="Z35" s="57"/>
      <c r="AA35" s="61"/>
      <c r="AB35" s="57"/>
      <c r="AC35" s="57"/>
      <c r="AD35" s="57"/>
      <c r="AE35" s="57"/>
      <c r="AF35" s="57"/>
      <c r="AG35" s="57"/>
      <c r="AH35" s="57"/>
      <c r="AI35" s="57"/>
      <c r="AJ35" s="61"/>
    </row>
    <row r="36" ht="29.25" customHeight="1" spans="1:36">
      <c r="A36" s="41">
        <v>30</v>
      </c>
      <c r="B36" s="49"/>
      <c r="C36" s="50"/>
      <c r="D36" s="49"/>
      <c r="E36" s="44"/>
      <c r="F36" s="45"/>
      <c r="G36" s="45"/>
      <c r="H36" s="51"/>
      <c r="I36" s="57"/>
      <c r="J36" s="57"/>
      <c r="K36" s="56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</row>
    <row r="37" ht="29.1" customHeight="1" spans="1:36">
      <c r="A37" s="52" t="s">
        <v>160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</row>
  </sheetData>
  <mergeCells count="30">
    <mergeCell ref="B1:AJ1"/>
    <mergeCell ref="A3:M3"/>
    <mergeCell ref="N3:Y3"/>
    <mergeCell ref="AH3:AJ3"/>
    <mergeCell ref="L4:O4"/>
    <mergeCell ref="P4:R4"/>
    <mergeCell ref="S4:AI4"/>
    <mergeCell ref="S5:X5"/>
    <mergeCell ref="AB5:AF5"/>
    <mergeCell ref="A37:AJ37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O5:O6"/>
    <mergeCell ref="P5:P6"/>
    <mergeCell ref="Q5:Q6"/>
    <mergeCell ref="R5:R6"/>
    <mergeCell ref="Y5:Y6"/>
    <mergeCell ref="AA5:AA6"/>
    <mergeCell ref="AG5:AG6"/>
    <mergeCell ref="AI5:AI6"/>
    <mergeCell ref="AJ4:AJ6"/>
  </mergeCells>
  <dataValidations count="4">
    <dataValidation type="list" allowBlank="1" showInputMessage="1" showErrorMessage="1" sqref="E7:E36">
      <formula1>"特困供养人员,低保户,其他困难户,一般户"</formula1>
    </dataValidation>
    <dataValidation type="list" allowBlank="1" showInputMessage="1" showErrorMessage="1" sqref="K7:K36">
      <formula1>"洪涝,地震,台风,旱灾,风雹,低温雨雪冰冻,地质灾害,其它"</formula1>
    </dataValidation>
    <dataValidation allowBlank="1" showInputMessage="1" showErrorMessage="1" sqref="F4:G6"/>
    <dataValidation type="list" allowBlank="1" showInputMessage="1" showErrorMessage="1" sqref="F7:G36">
      <formula1>"是,否"</formula1>
    </dataValidation>
  </dataValidations>
  <printOptions horizontalCentered="1" verticalCentered="1"/>
  <pageMargins left="0.156944444444444" right="0.156944444444444" top="0.66875" bottom="0.354166666666667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C24" sqref="C24"/>
    </sheetView>
  </sheetViews>
  <sheetFormatPr defaultColWidth="9" defaultRowHeight="14.25" outlineLevelCol="5"/>
  <cols>
    <col min="1" max="1" width="7.375" style="20" customWidth="1"/>
    <col min="2" max="2" width="10.5" style="20" customWidth="1"/>
    <col min="3" max="3" width="13.75" style="20" customWidth="1"/>
    <col min="4" max="4" width="25.625" style="20" customWidth="1"/>
    <col min="5" max="5" width="70.25" style="20" customWidth="1"/>
    <col min="6" max="6" width="13.375" style="20" customWidth="1"/>
    <col min="7" max="16384" width="9" style="21"/>
  </cols>
  <sheetData>
    <row r="1" spans="1:4">
      <c r="A1" s="22"/>
      <c r="B1" s="22"/>
      <c r="C1" s="22"/>
      <c r="D1" s="22"/>
    </row>
    <row r="2" spans="1:6">
      <c r="A2" s="23" t="s">
        <v>161</v>
      </c>
      <c r="B2" s="23"/>
      <c r="C2" s="23"/>
      <c r="D2" s="23"/>
      <c r="E2" s="23"/>
      <c r="F2" s="23"/>
    </row>
    <row r="3" spans="1:6">
      <c r="A3" s="23"/>
      <c r="B3" s="23"/>
      <c r="C3" s="23"/>
      <c r="D3" s="23"/>
      <c r="E3" s="23"/>
      <c r="F3" s="23"/>
    </row>
    <row r="4" s="18" customFormat="1" ht="26.1" customHeight="1" spans="1:6">
      <c r="A4" s="6" t="s">
        <v>116</v>
      </c>
      <c r="B4" s="6"/>
      <c r="C4" s="6"/>
      <c r="D4" s="6"/>
      <c r="E4" s="7" t="s">
        <v>162</v>
      </c>
      <c r="F4" s="6"/>
    </row>
    <row r="5" s="18" customFormat="1" ht="39" customHeight="1" spans="1:6">
      <c r="A5" s="10" t="s">
        <v>119</v>
      </c>
      <c r="B5" s="10" t="s">
        <v>163</v>
      </c>
      <c r="C5" s="10" t="s">
        <v>164</v>
      </c>
      <c r="D5" s="10" t="s">
        <v>165</v>
      </c>
      <c r="E5" s="10" t="s">
        <v>166</v>
      </c>
      <c r="F5" s="11" t="s">
        <v>167</v>
      </c>
    </row>
    <row r="6" ht="24.95" customHeight="1" spans="1:6">
      <c r="A6" s="10">
        <v>1</v>
      </c>
      <c r="B6" s="10"/>
      <c r="C6" s="14"/>
      <c r="D6" s="24"/>
      <c r="E6" s="24"/>
      <c r="F6" s="24"/>
    </row>
    <row r="7" ht="24.95" customHeight="1" spans="1:6">
      <c r="A7" s="10">
        <v>2</v>
      </c>
      <c r="B7" s="10"/>
      <c r="C7" s="14"/>
      <c r="D7" s="24"/>
      <c r="E7" s="24"/>
      <c r="F7" s="24"/>
    </row>
    <row r="8" ht="24.95" customHeight="1" spans="1:6">
      <c r="A8" s="10">
        <v>3</v>
      </c>
      <c r="B8" s="10"/>
      <c r="C8" s="14"/>
      <c r="D8" s="24"/>
      <c r="E8" s="24"/>
      <c r="F8" s="24"/>
    </row>
    <row r="9" ht="24.95" customHeight="1" spans="1:6">
      <c r="A9" s="10">
        <v>4</v>
      </c>
      <c r="B9" s="10"/>
      <c r="C9" s="14"/>
      <c r="D9" s="24"/>
      <c r="E9" s="24"/>
      <c r="F9" s="24"/>
    </row>
    <row r="10" ht="24.95" customHeight="1" spans="1:6">
      <c r="A10" s="10">
        <v>5</v>
      </c>
      <c r="B10" s="10"/>
      <c r="C10" s="14"/>
      <c r="D10" s="24"/>
      <c r="E10" s="24"/>
      <c r="F10" s="24"/>
    </row>
    <row r="11" ht="24.95" customHeight="1" spans="1:6">
      <c r="A11" s="10">
        <v>6</v>
      </c>
      <c r="B11" s="10"/>
      <c r="C11" s="14"/>
      <c r="D11" s="24"/>
      <c r="E11" s="24"/>
      <c r="F11" s="24"/>
    </row>
    <row r="12" ht="24.95" customHeight="1" spans="1:6">
      <c r="A12" s="10">
        <v>7</v>
      </c>
      <c r="B12" s="10"/>
      <c r="C12" s="14"/>
      <c r="D12" s="24"/>
      <c r="E12" s="24"/>
      <c r="F12" s="24"/>
    </row>
    <row r="13" ht="24.95" customHeight="1" spans="1:6">
      <c r="A13" s="10">
        <v>8</v>
      </c>
      <c r="B13" s="10"/>
      <c r="C13" s="14"/>
      <c r="D13" s="24"/>
      <c r="E13" s="24"/>
      <c r="F13" s="24"/>
    </row>
    <row r="14" ht="24.95" customHeight="1" spans="1:6">
      <c r="A14" s="10">
        <v>9</v>
      </c>
      <c r="B14" s="10"/>
      <c r="C14" s="14"/>
      <c r="D14" s="24"/>
      <c r="E14" s="24"/>
      <c r="F14" s="24"/>
    </row>
    <row r="15" ht="24.95" customHeight="1" spans="1:6">
      <c r="A15" s="10">
        <v>10</v>
      </c>
      <c r="B15" s="10"/>
      <c r="C15" s="14"/>
      <c r="D15" s="24"/>
      <c r="E15" s="24"/>
      <c r="F15" s="24"/>
    </row>
    <row r="16" ht="24.95" customHeight="1" spans="1:6">
      <c r="A16" s="10">
        <v>11</v>
      </c>
      <c r="B16" s="10"/>
      <c r="C16" s="14"/>
      <c r="D16" s="24"/>
      <c r="E16" s="24"/>
      <c r="F16" s="24"/>
    </row>
    <row r="17" ht="24.95" customHeight="1" spans="1:6">
      <c r="A17" s="10"/>
      <c r="B17" s="10"/>
      <c r="C17" s="14"/>
      <c r="D17" s="25"/>
      <c r="E17" s="26"/>
      <c r="F17" s="10">
        <f>SUM(F6:F16)</f>
        <v>0</v>
      </c>
    </row>
    <row r="18" s="19" customFormat="1" ht="23" customHeight="1" spans="1:6">
      <c r="A18" s="27" t="s">
        <v>168</v>
      </c>
      <c r="B18" s="28"/>
      <c r="C18" s="28"/>
      <c r="D18" s="28"/>
      <c r="E18" s="28"/>
      <c r="F18" s="29"/>
    </row>
  </sheetData>
  <mergeCells count="4">
    <mergeCell ref="A1:D1"/>
    <mergeCell ref="A2:F2"/>
    <mergeCell ref="A4:D4"/>
    <mergeCell ref="A18:F18"/>
  </mergeCells>
  <dataValidations count="1">
    <dataValidation type="list" allowBlank="1" showInputMessage="1" showErrorMessage="1" sqref="C6:C17">
      <formula1>"洪涝,地震,台风,旱灾,风雹,低温雨雪冰冻,地质灾害,其它"</formula1>
    </dataValidation>
  </dataValidations>
  <printOptions horizontalCentered="1" verticalCentered="1"/>
  <pageMargins left="0.314583333333333" right="0.314583333333333" top="0.747916666666667" bottom="0.550694444444444" header="0.314583333333333" footer="0.31458333333333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F12" sqref="F12"/>
    </sheetView>
  </sheetViews>
  <sheetFormatPr defaultColWidth="8.875" defaultRowHeight="13.5"/>
  <cols>
    <col min="1" max="1" width="6.75" customWidth="1"/>
    <col min="2" max="2" width="11.875" customWidth="1"/>
    <col min="3" max="3" width="19" customWidth="1"/>
    <col min="4" max="4" width="10" customWidth="1"/>
    <col min="5" max="5" width="21.375" customWidth="1"/>
    <col min="6" max="6" width="33.625" customWidth="1"/>
    <col min="7" max="7" width="11.875" customWidth="1"/>
    <col min="8" max="8" width="14.75" customWidth="1"/>
    <col min="9" max="9" width="11.625" customWidth="1"/>
  </cols>
  <sheetData>
    <row r="1" ht="14.25" spans="1:4">
      <c r="A1" s="3"/>
      <c r="B1" s="3"/>
      <c r="C1" s="3"/>
      <c r="D1" s="3"/>
    </row>
    <row r="2" ht="25.5" spans="1:9">
      <c r="A2" s="4" t="s">
        <v>169</v>
      </c>
      <c r="B2" s="4"/>
      <c r="C2" s="4"/>
      <c r="D2" s="4"/>
      <c r="E2" s="4"/>
      <c r="F2" s="4"/>
      <c r="G2" s="4"/>
      <c r="H2" s="4"/>
      <c r="I2" s="4"/>
    </row>
    <row r="3" ht="15.95" customHeight="1" spans="1:9">
      <c r="A3" s="5"/>
      <c r="B3" s="5"/>
      <c r="C3" s="5"/>
      <c r="D3" s="5"/>
      <c r="E3" s="5"/>
      <c r="F3" s="5"/>
      <c r="G3" s="5"/>
      <c r="H3" s="5"/>
      <c r="I3" s="5"/>
    </row>
    <row r="4" s="1" customFormat="1" ht="21" customHeight="1" spans="1:9">
      <c r="A4" s="6" t="s">
        <v>116</v>
      </c>
      <c r="B4" s="6"/>
      <c r="C4" s="6"/>
      <c r="D4" s="6"/>
      <c r="E4" s="7"/>
      <c r="F4" s="8" t="s">
        <v>117</v>
      </c>
      <c r="G4" s="8"/>
      <c r="H4" s="9" t="s">
        <v>118</v>
      </c>
      <c r="I4" s="8"/>
    </row>
    <row r="5" s="1" customFormat="1" ht="28.5" spans="1:9">
      <c r="A5" s="10" t="s">
        <v>119</v>
      </c>
      <c r="B5" s="10" t="s">
        <v>163</v>
      </c>
      <c r="C5" s="10" t="s">
        <v>170</v>
      </c>
      <c r="D5" s="10" t="s">
        <v>164</v>
      </c>
      <c r="E5" s="10" t="s">
        <v>171</v>
      </c>
      <c r="F5" s="10" t="s">
        <v>166</v>
      </c>
      <c r="G5" s="10" t="s">
        <v>172</v>
      </c>
      <c r="H5" s="11" t="s">
        <v>167</v>
      </c>
      <c r="I5" s="10" t="s">
        <v>12</v>
      </c>
    </row>
    <row r="6" s="2" customFormat="1" ht="22" customHeight="1" spans="1:9">
      <c r="A6" s="11">
        <v>1</v>
      </c>
      <c r="B6" s="12"/>
      <c r="C6" s="13"/>
      <c r="D6" s="14"/>
      <c r="E6" s="13"/>
      <c r="F6" s="13"/>
      <c r="G6" s="11"/>
      <c r="H6" s="11"/>
      <c r="I6" s="11"/>
    </row>
    <row r="7" s="2" customFormat="1" ht="22" customHeight="1" spans="1:9">
      <c r="A7" s="11">
        <v>2</v>
      </c>
      <c r="B7" s="12"/>
      <c r="C7" s="13"/>
      <c r="D7" s="14"/>
      <c r="E7" s="13"/>
      <c r="F7" s="13"/>
      <c r="G7" s="11"/>
      <c r="H7" s="11"/>
      <c r="I7" s="11"/>
    </row>
    <row r="8" s="2" customFormat="1" ht="22" customHeight="1" spans="1:9">
      <c r="A8" s="11">
        <v>3</v>
      </c>
      <c r="B8" s="12"/>
      <c r="C8" s="13"/>
      <c r="D8" s="14"/>
      <c r="E8" s="13"/>
      <c r="F8" s="13"/>
      <c r="G8" s="11"/>
      <c r="H8" s="11"/>
      <c r="I8" s="11"/>
    </row>
    <row r="9" s="2" customFormat="1" ht="22" customHeight="1" spans="1:9">
      <c r="A9" s="11">
        <v>4</v>
      </c>
      <c r="B9" s="12"/>
      <c r="C9" s="13"/>
      <c r="D9" s="14"/>
      <c r="E9" s="13"/>
      <c r="F9" s="13"/>
      <c r="G9" s="11"/>
      <c r="H9" s="11"/>
      <c r="I9" s="11"/>
    </row>
    <row r="10" s="2" customFormat="1" ht="22" customHeight="1" spans="1:9">
      <c r="A10" s="11">
        <v>5</v>
      </c>
      <c r="B10" s="12"/>
      <c r="C10" s="13"/>
      <c r="D10" s="14"/>
      <c r="E10" s="13"/>
      <c r="F10" s="13"/>
      <c r="G10" s="11"/>
      <c r="H10" s="11"/>
      <c r="I10" s="11"/>
    </row>
    <row r="11" s="2" customFormat="1" ht="22" customHeight="1" spans="1:9">
      <c r="A11" s="11">
        <v>6</v>
      </c>
      <c r="B11" s="12"/>
      <c r="C11" s="13"/>
      <c r="D11" s="14"/>
      <c r="E11" s="13"/>
      <c r="F11" s="13"/>
      <c r="G11" s="11"/>
      <c r="H11" s="11"/>
      <c r="I11" s="11"/>
    </row>
    <row r="12" s="2" customFormat="1" ht="22" customHeight="1" spans="1:9">
      <c r="A12" s="11">
        <v>7</v>
      </c>
      <c r="B12" s="12"/>
      <c r="C12" s="13"/>
      <c r="D12" s="14"/>
      <c r="E12" s="13"/>
      <c r="F12" s="13"/>
      <c r="G12" s="11"/>
      <c r="H12" s="11"/>
      <c r="I12" s="11"/>
    </row>
    <row r="13" s="2" customFormat="1" ht="22" customHeight="1" spans="1:9">
      <c r="A13" s="11">
        <v>8</v>
      </c>
      <c r="B13" s="12"/>
      <c r="C13" s="13"/>
      <c r="D13" s="14"/>
      <c r="E13" s="13"/>
      <c r="F13" s="13"/>
      <c r="G13" s="11"/>
      <c r="H13" s="11"/>
      <c r="I13" s="11"/>
    </row>
    <row r="14" s="2" customFormat="1" ht="22" customHeight="1" spans="1:9">
      <c r="A14" s="11">
        <v>9</v>
      </c>
      <c r="B14" s="12"/>
      <c r="C14" s="13"/>
      <c r="D14" s="14"/>
      <c r="E14" s="13"/>
      <c r="F14" s="13"/>
      <c r="G14" s="11"/>
      <c r="H14" s="11"/>
      <c r="I14" s="11"/>
    </row>
    <row r="15" s="2" customFormat="1" ht="22" customHeight="1" spans="1:9">
      <c r="A15" s="11">
        <v>10</v>
      </c>
      <c r="B15" s="11"/>
      <c r="C15" s="13"/>
      <c r="D15" s="14"/>
      <c r="E15" s="13"/>
      <c r="F15" s="13"/>
      <c r="G15" s="11"/>
      <c r="H15" s="11"/>
      <c r="I15" s="11"/>
    </row>
    <row r="16" s="2" customFormat="1" ht="22" customHeight="1" spans="1:9">
      <c r="A16" s="11">
        <v>11</v>
      </c>
      <c r="B16" s="11"/>
      <c r="C16" s="13"/>
      <c r="D16" s="14"/>
      <c r="E16" s="13"/>
      <c r="F16" s="13"/>
      <c r="G16" s="11"/>
      <c r="H16" s="11"/>
      <c r="I16" s="11"/>
    </row>
    <row r="17" s="2" customFormat="1" ht="22" customHeight="1" spans="1:9">
      <c r="A17" s="11">
        <v>12</v>
      </c>
      <c r="B17" s="11"/>
      <c r="C17" s="15"/>
      <c r="D17" s="14"/>
      <c r="E17" s="13"/>
      <c r="F17" s="13"/>
      <c r="G17" s="11"/>
      <c r="H17" s="11"/>
      <c r="I17" s="11"/>
    </row>
    <row r="18" s="2" customFormat="1" ht="22" customHeight="1" spans="1:9">
      <c r="A18" s="11">
        <v>13</v>
      </c>
      <c r="B18" s="11"/>
      <c r="C18" s="13"/>
      <c r="D18" s="14"/>
      <c r="E18" s="13"/>
      <c r="F18" s="13"/>
      <c r="G18" s="11"/>
      <c r="H18" s="11"/>
      <c r="I18" s="11"/>
    </row>
    <row r="19" s="2" customFormat="1" ht="22" customHeight="1" spans="1:9">
      <c r="A19" s="11">
        <v>14</v>
      </c>
      <c r="B19" s="11"/>
      <c r="C19" s="13"/>
      <c r="D19" s="14"/>
      <c r="E19" s="13"/>
      <c r="F19" s="13"/>
      <c r="G19" s="11"/>
      <c r="H19" s="11"/>
      <c r="I19" s="11"/>
    </row>
    <row r="20" s="2" customFormat="1" ht="22" customHeight="1" spans="1:9">
      <c r="A20" s="11">
        <v>15</v>
      </c>
      <c r="B20" s="11"/>
      <c r="C20" s="13"/>
      <c r="D20" s="14"/>
      <c r="E20" s="13"/>
      <c r="F20" s="13"/>
      <c r="G20" s="11"/>
      <c r="H20" s="11"/>
      <c r="I20" s="11"/>
    </row>
    <row r="21" s="2" customFormat="1" ht="22" customHeight="1" spans="1:9">
      <c r="A21" s="11"/>
      <c r="B21" s="16"/>
      <c r="C21" s="11"/>
      <c r="D21" s="14"/>
      <c r="E21" s="11"/>
      <c r="F21" s="11"/>
      <c r="G21" s="11"/>
      <c r="H21" s="11"/>
      <c r="I21" s="11"/>
    </row>
    <row r="22" spans="1:9">
      <c r="A22" s="17" t="s">
        <v>173</v>
      </c>
      <c r="B22" s="17"/>
      <c r="C22" s="17"/>
      <c r="D22" s="17"/>
      <c r="E22" s="17"/>
      <c r="F22" s="17"/>
      <c r="G22" s="17"/>
      <c r="H22" s="17"/>
      <c r="I22" s="17"/>
    </row>
    <row r="23" spans="1:9">
      <c r="A23" s="17"/>
      <c r="B23" s="17"/>
      <c r="C23" s="17"/>
      <c r="D23" s="17"/>
      <c r="E23" s="17"/>
      <c r="F23" s="17"/>
      <c r="G23" s="17"/>
      <c r="H23" s="17"/>
      <c r="I23" s="17"/>
    </row>
    <row r="24" spans="1:9">
      <c r="A24" s="17"/>
      <c r="B24" s="17"/>
      <c r="C24" s="17"/>
      <c r="D24" s="17"/>
      <c r="E24" s="17"/>
      <c r="F24" s="17"/>
      <c r="G24" s="17"/>
      <c r="H24" s="17"/>
      <c r="I24" s="17"/>
    </row>
    <row r="25" spans="1:9">
      <c r="A25" s="17"/>
      <c r="B25" s="17"/>
      <c r="C25" s="17"/>
      <c r="D25" s="17"/>
      <c r="E25" s="17"/>
      <c r="F25" s="17"/>
      <c r="G25" s="17"/>
      <c r="H25" s="17"/>
      <c r="I25" s="17"/>
    </row>
  </sheetData>
  <mergeCells count="4">
    <mergeCell ref="A1:B1"/>
    <mergeCell ref="A2:I2"/>
    <mergeCell ref="A4:D4"/>
    <mergeCell ref="A22:I25"/>
  </mergeCells>
  <dataValidations count="1">
    <dataValidation type="list" allowBlank="1" showInputMessage="1" showErrorMessage="1" sqref="D6:D21">
      <formula1>"洪涝,地震,台风,旱灾,风雹,低温雨雪冰冻,地质灾害,其它"</formula1>
    </dataValidation>
  </dataValidations>
  <printOptions horizontalCentered="1" verticalCentered="1"/>
  <pageMargins left="0.357638888888889" right="0.357638888888889" top="0.802777777777778" bottom="0.409027777777778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mz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农林牧渔夫业损失汇总台账</vt:lpstr>
      <vt:lpstr>居民</vt:lpstr>
      <vt:lpstr>工矿商贸</vt:lpstr>
      <vt:lpstr>基、公等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甘欣</dc:creator>
  <cp:lastModifiedBy>梅</cp:lastModifiedBy>
  <dcterms:created xsi:type="dcterms:W3CDTF">2020-08-24T08:33:00Z</dcterms:created>
  <cp:lastPrinted>2020-08-24T18:59:00Z</cp:lastPrinted>
  <dcterms:modified xsi:type="dcterms:W3CDTF">2025-04-07T02:13:18Z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F3A84A747A2441C6927102BFFFF39BB7</vt:lpwstr>
  </property>
</Properties>
</file>