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360" windowWidth="2040" windowHeight="16080" tabRatio="715" activeTab="4"/>
  </bookViews>
  <sheets>
    <sheet name="一般公共预算总表" sheetId="1" r:id="rId1"/>
    <sheet name="一般公共预算支出" sheetId="16" r:id="rId2"/>
    <sheet name="一般预算支出调整表" sheetId="3" r:id="rId3"/>
    <sheet name="转移支付" sheetId="4" r:id="rId4"/>
    <sheet name="基金预算调整" sheetId="5" r:id="rId5"/>
    <sheet name="基金支出" sheetId="6" r:id="rId6"/>
    <sheet name="基金转移支付" sheetId="7" r:id="rId7"/>
    <sheet name="国有资本预算调整表" sheetId="13" r:id="rId8"/>
    <sheet name="社保基金调整" sheetId="14" r:id="rId9"/>
    <sheet name="债务限额调整" sheetId="8" r:id="rId10"/>
    <sheet name="债券资金安排" sheetId="9" r:id="rId11"/>
    <sheet name="外贷资金明细表" sheetId="17" r:id="rId12"/>
    <sheet name="统筹资金明细表" sheetId="15" r:id="rId13"/>
  </sheets>
  <definedNames>
    <definedName name="_xlnm._FilterDatabase" localSheetId="12" hidden="1">统筹资金明细表!$A$7:$L$543</definedName>
    <definedName name="_xlnm._FilterDatabase" localSheetId="1" hidden="1">一般公共预算支出!$6:$550</definedName>
    <definedName name="_xlnm._FilterDatabase" localSheetId="0" hidden="1">一般公共预算总表!$A$6:$N$32</definedName>
    <definedName name="_xlnm.Print_Titles" localSheetId="5">基金支出!$4:$5</definedName>
    <definedName name="_xlnm.Print_Titles" localSheetId="12">统筹资金明细表!$4:$6</definedName>
    <definedName name="_xlnm.Print_Titles" localSheetId="3">转移支付!$4:$6</definedName>
  </definedNames>
  <calcPr calcId="144525"/>
</workbook>
</file>

<file path=xl/calcChain.xml><?xml version="1.0" encoding="utf-8"?>
<calcChain xmlns="http://schemas.openxmlformats.org/spreadsheetml/2006/main">
  <c r="B5" i="6" l="1"/>
  <c r="F23" i="5"/>
  <c r="F45" i="9" l="1"/>
  <c r="F31" i="9"/>
  <c r="F11" i="9"/>
  <c r="F10" i="9"/>
  <c r="F6" i="9"/>
  <c r="F5" i="9"/>
  <c r="B14" i="8"/>
  <c r="B11" i="8"/>
  <c r="B10" i="8"/>
  <c r="B9" i="8"/>
  <c r="B8" i="8" s="1"/>
  <c r="B5" i="8"/>
  <c r="M5" i="1" l="1"/>
  <c r="G39" i="1"/>
  <c r="F5" i="1"/>
  <c r="J6" i="15" l="1"/>
  <c r="G6" i="15" l="1"/>
  <c r="H6" i="15"/>
  <c r="I6" i="15"/>
  <c r="K6" i="15"/>
  <c r="L6" i="15"/>
  <c r="I105" i="15"/>
  <c r="I86" i="15"/>
  <c r="N6" i="1" l="1"/>
  <c r="G14" i="4"/>
  <c r="G36" i="1"/>
  <c r="F36" i="1"/>
  <c r="D28" i="6" l="1"/>
  <c r="D53" i="6"/>
  <c r="D5" i="6"/>
  <c r="F16" i="5"/>
  <c r="D7" i="16"/>
  <c r="D8" i="16"/>
  <c r="D9" i="16"/>
  <c r="D10" i="16"/>
  <c r="D11" i="16"/>
  <c r="D12" i="16"/>
  <c r="D13" i="16"/>
  <c r="D14" i="16"/>
  <c r="D15" i="16"/>
  <c r="D16" i="16"/>
  <c r="D17" i="16"/>
  <c r="D18" i="16"/>
  <c r="D19" i="16"/>
  <c r="D20" i="16"/>
  <c r="D21" i="16"/>
  <c r="D22" i="16"/>
  <c r="D23" i="16"/>
  <c r="D24" i="16"/>
  <c r="D25" i="16"/>
  <c r="D26" i="16"/>
  <c r="D27" i="16"/>
  <c r="D28" i="16"/>
  <c r="D29" i="16"/>
  <c r="D30" i="16"/>
  <c r="D31" i="16"/>
  <c r="D32" i="16"/>
  <c r="D33" i="16"/>
  <c r="D34" i="16"/>
  <c r="D35" i="16"/>
  <c r="D36" i="16"/>
  <c r="D37" i="16"/>
  <c r="D38" i="16"/>
  <c r="D39" i="16"/>
  <c r="D40" i="16"/>
  <c r="D41" i="16"/>
  <c r="D42" i="16"/>
  <c r="D43" i="16"/>
  <c r="D44" i="16"/>
  <c r="D45" i="16"/>
  <c r="D46" i="16"/>
  <c r="D47" i="16"/>
  <c r="D48" i="16"/>
  <c r="D49" i="16"/>
  <c r="D50" i="16"/>
  <c r="D51" i="16"/>
  <c r="D52" i="16"/>
  <c r="D53" i="16"/>
  <c r="D54" i="16"/>
  <c r="D55" i="16"/>
  <c r="D56" i="16"/>
  <c r="D57" i="16"/>
  <c r="D58" i="16"/>
  <c r="D59" i="16"/>
  <c r="D60" i="16"/>
  <c r="D61" i="16"/>
  <c r="D62" i="16"/>
  <c r="D64" i="16"/>
  <c r="D65" i="16"/>
  <c r="D66" i="16"/>
  <c r="D67" i="16"/>
  <c r="D68" i="16"/>
  <c r="D69" i="16"/>
  <c r="D70" i="16"/>
  <c r="D71" i="16"/>
  <c r="D72" i="16"/>
  <c r="D73" i="16"/>
  <c r="D74" i="16"/>
  <c r="D75" i="16"/>
  <c r="D76" i="16"/>
  <c r="D77" i="16"/>
  <c r="D78" i="16"/>
  <c r="D79" i="16"/>
  <c r="D80" i="16"/>
  <c r="D81" i="16"/>
  <c r="D82" i="16"/>
  <c r="D83" i="16"/>
  <c r="D84" i="16"/>
  <c r="D85" i="16"/>
  <c r="D86" i="16"/>
  <c r="D87" i="16"/>
  <c r="D88" i="16"/>
  <c r="D89" i="16"/>
  <c r="D90" i="16"/>
  <c r="D91" i="16"/>
  <c r="D92" i="16"/>
  <c r="D93" i="16"/>
  <c r="D94" i="16"/>
  <c r="D95" i="16"/>
  <c r="D96" i="16"/>
  <c r="D97" i="16"/>
  <c r="D98" i="16"/>
  <c r="D99" i="16"/>
  <c r="D100" i="16"/>
  <c r="D101" i="16"/>
  <c r="D102" i="16"/>
  <c r="D103" i="16"/>
  <c r="D104" i="16"/>
  <c r="D105" i="16"/>
  <c r="D106" i="16"/>
  <c r="D107" i="16"/>
  <c r="D108" i="16"/>
  <c r="D109" i="16"/>
  <c r="D110" i="16"/>
  <c r="D111" i="16"/>
  <c r="D112" i="16"/>
  <c r="D113" i="16"/>
  <c r="D114" i="16"/>
  <c r="D115" i="16"/>
  <c r="D116" i="16"/>
  <c r="D117" i="16"/>
  <c r="D118" i="16"/>
  <c r="D119" i="16"/>
  <c r="D120" i="16"/>
  <c r="D121" i="16"/>
  <c r="D123" i="16"/>
  <c r="D124" i="16"/>
  <c r="D126" i="16"/>
  <c r="D127" i="16"/>
  <c r="D128" i="16"/>
  <c r="D129" i="16"/>
  <c r="D130" i="16"/>
  <c r="D131" i="16"/>
  <c r="D132" i="16"/>
  <c r="D133" i="16"/>
  <c r="D134" i="16"/>
  <c r="D135" i="16"/>
  <c r="D136" i="16"/>
  <c r="D137" i="16"/>
  <c r="D138" i="16"/>
  <c r="D139" i="16"/>
  <c r="D140" i="16"/>
  <c r="D141" i="16"/>
  <c r="D142" i="16"/>
  <c r="D144" i="16"/>
  <c r="D145" i="16"/>
  <c r="D146" i="16"/>
  <c r="D147" i="16"/>
  <c r="D149" i="16"/>
  <c r="D150" i="16"/>
  <c r="D151" i="16"/>
  <c r="D152" i="16"/>
  <c r="D153" i="16"/>
  <c r="D154" i="16"/>
  <c r="D155" i="16"/>
  <c r="D156" i="16"/>
  <c r="D157" i="16"/>
  <c r="D158" i="16"/>
  <c r="D159" i="16"/>
  <c r="D160" i="16"/>
  <c r="D161" i="16"/>
  <c r="D162" i="16"/>
  <c r="D163" i="16"/>
  <c r="D164" i="16"/>
  <c r="D165" i="16"/>
  <c r="D167" i="16"/>
  <c r="D168" i="16"/>
  <c r="D169" i="16"/>
  <c r="D170" i="16"/>
  <c r="D171" i="16"/>
  <c r="D172" i="16"/>
  <c r="D173" i="16"/>
  <c r="D175" i="16"/>
  <c r="D176" i="16"/>
  <c r="D177" i="16"/>
  <c r="D178" i="16"/>
  <c r="D179" i="16"/>
  <c r="D180" i="16"/>
  <c r="D183" i="16"/>
  <c r="D184" i="16"/>
  <c r="D185" i="16"/>
  <c r="D186" i="16"/>
  <c r="D187" i="16"/>
  <c r="D188" i="16"/>
  <c r="D189" i="16"/>
  <c r="D190" i="16"/>
  <c r="D191" i="16"/>
  <c r="D192" i="16"/>
  <c r="D193" i="16"/>
  <c r="D194" i="16"/>
  <c r="D195" i="16"/>
  <c r="D196" i="16"/>
  <c r="D197" i="16"/>
  <c r="D198" i="16"/>
  <c r="D199" i="16"/>
  <c r="D200" i="16"/>
  <c r="D202" i="16"/>
  <c r="D203" i="16"/>
  <c r="D204" i="16"/>
  <c r="D205" i="16"/>
  <c r="D206" i="16"/>
  <c r="D207" i="16"/>
  <c r="D208" i="16"/>
  <c r="D209" i="16"/>
  <c r="D210" i="16"/>
  <c r="D212" i="16"/>
  <c r="D213" i="16"/>
  <c r="D214" i="16"/>
  <c r="D215" i="16"/>
  <c r="D216" i="16"/>
  <c r="D217" i="16"/>
  <c r="D218" i="16"/>
  <c r="D219" i="16"/>
  <c r="D220" i="16"/>
  <c r="D221" i="16"/>
  <c r="D222" i="16"/>
  <c r="D223" i="16"/>
  <c r="D224" i="16"/>
  <c r="D225" i="16"/>
  <c r="D226" i="16"/>
  <c r="D227" i="16"/>
  <c r="D228" i="16"/>
  <c r="D229" i="16"/>
  <c r="D231" i="16"/>
  <c r="D232" i="16"/>
  <c r="D233" i="16"/>
  <c r="D234" i="16"/>
  <c r="D235" i="16"/>
  <c r="D236" i="16"/>
  <c r="D237" i="16"/>
  <c r="D238" i="16"/>
  <c r="D239" i="16"/>
  <c r="D240" i="16"/>
  <c r="D241" i="16"/>
  <c r="D242" i="16"/>
  <c r="D243" i="16"/>
  <c r="D244" i="16"/>
  <c r="D245" i="16"/>
  <c r="D246" i="16"/>
  <c r="D247" i="16"/>
  <c r="D248" i="16"/>
  <c r="D249" i="16"/>
  <c r="D250" i="16"/>
  <c r="D251" i="16"/>
  <c r="D252" i="16"/>
  <c r="D253" i="16"/>
  <c r="D254" i="16"/>
  <c r="D255" i="16"/>
  <c r="D256" i="16"/>
  <c r="D257" i="16"/>
  <c r="D258" i="16"/>
  <c r="D259" i="16"/>
  <c r="D260" i="16"/>
  <c r="D261" i="16"/>
  <c r="D262" i="16"/>
  <c r="D263" i="16"/>
  <c r="D264" i="16"/>
  <c r="D265" i="16"/>
  <c r="D266" i="16"/>
  <c r="D267" i="16"/>
  <c r="D268" i="16"/>
  <c r="D269" i="16"/>
  <c r="D270" i="16"/>
  <c r="D271" i="16"/>
  <c r="D272" i="16"/>
  <c r="D273" i="16"/>
  <c r="D274" i="16"/>
  <c r="D275" i="16"/>
  <c r="D276" i="16"/>
  <c r="D277" i="16"/>
  <c r="D278" i="16"/>
  <c r="D279" i="16"/>
  <c r="D280" i="16"/>
  <c r="D281" i="16"/>
  <c r="D282" i="16"/>
  <c r="D283" i="16"/>
  <c r="D284" i="16"/>
  <c r="D285" i="16"/>
  <c r="D286" i="16"/>
  <c r="D287" i="16"/>
  <c r="D289" i="16"/>
  <c r="D290" i="16"/>
  <c r="D291" i="16"/>
  <c r="D292" i="16"/>
  <c r="D293" i="16"/>
  <c r="D294" i="16"/>
  <c r="D295" i="16"/>
  <c r="D296" i="16"/>
  <c r="D298" i="16"/>
  <c r="D299" i="16"/>
  <c r="D300" i="16"/>
  <c r="D301" i="16"/>
  <c r="D302" i="16"/>
  <c r="D303" i="16"/>
  <c r="D304" i="16"/>
  <c r="D305" i="16"/>
  <c r="D306" i="16"/>
  <c r="D307" i="16"/>
  <c r="D308" i="16"/>
  <c r="D309" i="16"/>
  <c r="D310" i="16"/>
  <c r="D311" i="16"/>
  <c r="D312" i="16"/>
  <c r="D313" i="16"/>
  <c r="D314" i="16"/>
  <c r="D315" i="16"/>
  <c r="D316" i="16"/>
  <c r="D317" i="16"/>
  <c r="D319" i="16"/>
  <c r="D320" i="16"/>
  <c r="D321" i="16"/>
  <c r="D322" i="16"/>
  <c r="D323" i="16"/>
  <c r="D324" i="16"/>
  <c r="D325" i="16"/>
  <c r="D326" i="16"/>
  <c r="D327" i="16"/>
  <c r="D328" i="16"/>
  <c r="D329" i="16"/>
  <c r="D330" i="16"/>
  <c r="D331" i="16"/>
  <c r="D332" i="16"/>
  <c r="D333" i="16"/>
  <c r="D334" i="16"/>
  <c r="D335" i="16"/>
  <c r="D336" i="16"/>
  <c r="D337" i="16"/>
  <c r="D338" i="16"/>
  <c r="D340" i="16"/>
  <c r="D341" i="16"/>
  <c r="D342" i="16"/>
  <c r="D343" i="16"/>
  <c r="D344" i="16"/>
  <c r="D346" i="16"/>
  <c r="D347" i="16"/>
  <c r="D348" i="16"/>
  <c r="D349" i="16"/>
  <c r="D350" i="16"/>
  <c r="D352" i="16"/>
  <c r="D353" i="16"/>
  <c r="D354" i="16"/>
  <c r="D355" i="16"/>
  <c r="D356" i="16"/>
  <c r="D357" i="16"/>
  <c r="D358" i="16"/>
  <c r="D359" i="16"/>
  <c r="D360" i="16"/>
  <c r="D361" i="16"/>
  <c r="D362" i="16"/>
  <c r="D363" i="16"/>
  <c r="D364" i="16"/>
  <c r="D365" i="16"/>
  <c r="D366" i="16"/>
  <c r="D367" i="16"/>
  <c r="D368" i="16"/>
  <c r="D371" i="16"/>
  <c r="D372" i="16"/>
  <c r="D373" i="16"/>
  <c r="D374" i="16"/>
  <c r="D375" i="16"/>
  <c r="D376" i="16"/>
  <c r="D377" i="16"/>
  <c r="D378" i="16"/>
  <c r="D380" i="16"/>
  <c r="D381" i="16"/>
  <c r="D382" i="16"/>
  <c r="D383" i="16"/>
  <c r="D384" i="16"/>
  <c r="D385" i="16"/>
  <c r="D388" i="16"/>
  <c r="D389" i="16"/>
  <c r="D390" i="16"/>
  <c r="D391" i="16"/>
  <c r="D392" i="16"/>
  <c r="D393" i="16"/>
  <c r="D394" i="16"/>
  <c r="D395" i="16"/>
  <c r="D396" i="16"/>
  <c r="D397" i="16"/>
  <c r="D398" i="16"/>
  <c r="D399" i="16"/>
  <c r="D400" i="16"/>
  <c r="D401" i="16"/>
  <c r="D402" i="16"/>
  <c r="D403" i="16"/>
  <c r="D404" i="16"/>
  <c r="D405" i="16"/>
  <c r="D407" i="16"/>
  <c r="D408" i="16"/>
  <c r="D409" i="16"/>
  <c r="D410" i="16"/>
  <c r="D411" i="16"/>
  <c r="D412" i="16"/>
  <c r="D413" i="16"/>
  <c r="D414" i="16"/>
  <c r="D415" i="16"/>
  <c r="D416" i="16"/>
  <c r="D417" i="16"/>
  <c r="D419" i="16"/>
  <c r="D420" i="16"/>
  <c r="D421" i="16"/>
  <c r="D422" i="16"/>
  <c r="D423" i="16"/>
  <c r="D424" i="16"/>
  <c r="D425" i="16"/>
  <c r="D426" i="16"/>
  <c r="D427" i="16"/>
  <c r="D428" i="16"/>
  <c r="D429" i="16"/>
  <c r="D430" i="16"/>
  <c r="D431" i="16"/>
  <c r="D432" i="16"/>
  <c r="D433" i="16"/>
  <c r="D434" i="16"/>
  <c r="D435" i="16"/>
  <c r="D436" i="16"/>
  <c r="D437" i="16"/>
  <c r="D439" i="16"/>
  <c r="D440" i="16"/>
  <c r="D441" i="16"/>
  <c r="D442" i="16"/>
  <c r="D443" i="16"/>
  <c r="D444" i="16"/>
  <c r="D446" i="16"/>
  <c r="D447" i="16"/>
  <c r="D448" i="16"/>
  <c r="D449" i="16"/>
  <c r="D450" i="16"/>
  <c r="D451" i="16"/>
  <c r="D452" i="16"/>
  <c r="D453" i="16"/>
  <c r="D454" i="16"/>
  <c r="D457" i="16"/>
  <c r="D458" i="16"/>
  <c r="D459" i="16"/>
  <c r="D460" i="16"/>
  <c r="D461" i="16"/>
  <c r="D462" i="16"/>
  <c r="D463" i="16"/>
  <c r="D464" i="16"/>
  <c r="D465" i="16"/>
  <c r="D466" i="16"/>
  <c r="D468" i="16"/>
  <c r="D469" i="16"/>
  <c r="D471" i="16"/>
  <c r="D472" i="16"/>
  <c r="D474" i="16"/>
  <c r="D477" i="16"/>
  <c r="D478" i="16"/>
  <c r="D479" i="16"/>
  <c r="D481" i="16"/>
  <c r="D482" i="16"/>
  <c r="D484" i="16"/>
  <c r="D485" i="16"/>
  <c r="D487" i="16"/>
  <c r="D488" i="16"/>
  <c r="D489" i="16"/>
  <c r="D490" i="16"/>
  <c r="D491" i="16"/>
  <c r="D492" i="16"/>
  <c r="D493" i="16"/>
  <c r="D494" i="16"/>
  <c r="D497" i="16"/>
  <c r="D498" i="16"/>
  <c r="D499" i="16"/>
  <c r="D500" i="16"/>
  <c r="D501" i="16"/>
  <c r="D502" i="16"/>
  <c r="D503" i="16"/>
  <c r="D504" i="16"/>
  <c r="D505" i="16"/>
  <c r="D508" i="16"/>
  <c r="D509" i="16"/>
  <c r="D510" i="16"/>
  <c r="D511" i="16"/>
  <c r="D512" i="16"/>
  <c r="D513" i="16"/>
  <c r="D514" i="16"/>
  <c r="D515" i="16"/>
  <c r="D516" i="16"/>
  <c r="D518" i="16"/>
  <c r="D519" i="16"/>
  <c r="D520" i="16"/>
  <c r="D521" i="16"/>
  <c r="D522" i="16"/>
  <c r="D523" i="16"/>
  <c r="D524" i="16"/>
  <c r="D525" i="16"/>
  <c r="D526" i="16"/>
  <c r="D527" i="16"/>
  <c r="D528" i="16"/>
  <c r="D529" i="16"/>
  <c r="D530" i="16"/>
  <c r="D532" i="16"/>
  <c r="D533" i="16"/>
  <c r="D535" i="16"/>
  <c r="D536" i="16"/>
  <c r="D537" i="16"/>
  <c r="D538" i="16"/>
  <c r="D539" i="16"/>
  <c r="D540" i="16"/>
  <c r="D541" i="16"/>
  <c r="D542" i="16"/>
  <c r="D543" i="16"/>
  <c r="D544" i="16"/>
  <c r="D545" i="16"/>
  <c r="D546" i="16"/>
  <c r="D547" i="16"/>
  <c r="D548" i="16"/>
  <c r="D549" i="16"/>
  <c r="F25" i="1"/>
  <c r="F29" i="1"/>
  <c r="M7" i="1"/>
  <c r="E6" i="1"/>
  <c r="L5" i="4"/>
  <c r="N5" i="4" s="1"/>
  <c r="J8" i="3"/>
  <c r="E534" i="16"/>
  <c r="D534" i="16" s="1"/>
  <c r="E531" i="16"/>
  <c r="D531" i="16" s="1"/>
  <c r="E507" i="16"/>
  <c r="E506" i="16" s="1"/>
  <c r="D506" i="16" s="1"/>
  <c r="E496" i="16"/>
  <c r="E495" i="16" s="1"/>
  <c r="D495" i="16" s="1"/>
  <c r="E487" i="16"/>
  <c r="E486" i="16" s="1"/>
  <c r="D486" i="16" s="1"/>
  <c r="E476" i="16"/>
  <c r="D476" i="16" s="1"/>
  <c r="E480" i="16"/>
  <c r="D480" i="16" s="1"/>
  <c r="E483" i="16"/>
  <c r="D483" i="16" s="1"/>
  <c r="E473" i="16"/>
  <c r="D473" i="16" s="1"/>
  <c r="E470" i="16"/>
  <c r="D470" i="16" s="1"/>
  <c r="E467" i="16"/>
  <c r="D467" i="16" s="1"/>
  <c r="E456" i="16"/>
  <c r="D456" i="16" s="1"/>
  <c r="E445" i="16"/>
  <c r="D445" i="16" s="1"/>
  <c r="E438" i="16"/>
  <c r="D438" i="16" s="1"/>
  <c r="E418" i="16"/>
  <c r="D418" i="16" s="1"/>
  <c r="E406" i="16"/>
  <c r="D406" i="16" s="1"/>
  <c r="E387" i="16"/>
  <c r="D387" i="16" s="1"/>
  <c r="E370" i="16"/>
  <c r="D370" i="16" s="1"/>
  <c r="E379" i="16"/>
  <c r="D379" i="16" s="1"/>
  <c r="E351" i="16"/>
  <c r="D351" i="16" s="1"/>
  <c r="E345" i="16"/>
  <c r="D345" i="16" s="1"/>
  <c r="E318" i="16"/>
  <c r="D318" i="16" s="1"/>
  <c r="E297" i="16"/>
  <c r="D297" i="16" s="1"/>
  <c r="E230" i="16"/>
  <c r="E211" i="16" s="1"/>
  <c r="D211" i="16" s="1"/>
  <c r="E201" i="16"/>
  <c r="D201" i="16" s="1"/>
  <c r="E182" i="16"/>
  <c r="D182" i="16" s="1"/>
  <c r="E174" i="16"/>
  <c r="E166" i="16" s="1"/>
  <c r="D166" i="16" s="1"/>
  <c r="E148" i="16"/>
  <c r="E143" i="16" s="1"/>
  <c r="D143" i="16" s="1"/>
  <c r="E125" i="16"/>
  <c r="E122" i="16" s="1"/>
  <c r="D122" i="16" s="1"/>
  <c r="E63" i="16"/>
  <c r="E6" i="16" s="1"/>
  <c r="D6" i="16" s="1"/>
  <c r="L19" i="1"/>
  <c r="L16" i="1"/>
  <c r="L12" i="1"/>
  <c r="L7" i="1"/>
  <c r="E517" i="16" l="1"/>
  <c r="D517" i="16" s="1"/>
  <c r="D230" i="16"/>
  <c r="XFD230" i="16" s="1"/>
  <c r="D174" i="16"/>
  <c r="D125" i="16"/>
  <c r="D496" i="16"/>
  <c r="D148" i="16"/>
  <c r="D507" i="16"/>
  <c r="D63" i="16"/>
  <c r="M5" i="4"/>
  <c r="E339" i="16"/>
  <c r="D339" i="16" s="1"/>
  <c r="E475" i="16"/>
  <c r="D475" i="16" s="1"/>
  <c r="E181" i="16"/>
  <c r="D181" i="16" s="1"/>
  <c r="E455" i="16"/>
  <c r="D455" i="16" s="1"/>
  <c r="E288" i="16"/>
  <c r="D288" i="16" s="1"/>
  <c r="E386" i="16"/>
  <c r="D386" i="16" s="1"/>
  <c r="E369" i="16"/>
  <c r="D369" i="16" s="1"/>
  <c r="L5" i="7" l="1"/>
  <c r="E13" i="6"/>
  <c r="K8" i="5"/>
  <c r="L19" i="5"/>
  <c r="M7" i="7" l="1"/>
  <c r="M10" i="5"/>
  <c r="N8" i="5"/>
  <c r="G16" i="5"/>
  <c r="G9" i="5"/>
  <c r="F9" i="5"/>
  <c r="G45" i="4"/>
  <c r="G35" i="4"/>
  <c r="G28" i="4"/>
  <c r="G18" i="4"/>
  <c r="G6" i="4"/>
  <c r="F74" i="4"/>
  <c r="F61" i="4"/>
  <c r="F37" i="4"/>
  <c r="F28" i="4"/>
  <c r="F18" i="4"/>
  <c r="F12" i="4"/>
  <c r="K29" i="1"/>
  <c r="N21" i="1"/>
  <c r="N15" i="1"/>
  <c r="N7" i="1"/>
  <c r="M21" i="1"/>
  <c r="M17" i="1"/>
  <c r="M11" i="1"/>
  <c r="G40" i="1"/>
  <c r="F40" i="1"/>
  <c r="G27" i="1"/>
  <c r="F26" i="1"/>
  <c r="F32" i="1"/>
  <c r="G22" i="1"/>
  <c r="G17" i="1"/>
  <c r="G13" i="1"/>
  <c r="G8" i="1"/>
  <c r="F17" i="1"/>
  <c r="F12" i="1"/>
  <c r="B5" i="1"/>
  <c r="D5" i="16" l="1"/>
  <c r="J9" i="3" l="1"/>
  <c r="J10" i="3"/>
  <c r="J11" i="3"/>
  <c r="J12" i="3"/>
  <c r="J13" i="3"/>
  <c r="J14" i="3"/>
  <c r="J15" i="3"/>
  <c r="J16" i="3"/>
  <c r="J17" i="3"/>
  <c r="J18" i="3"/>
  <c r="J19" i="3"/>
  <c r="J20" i="3"/>
  <c r="J21" i="3"/>
  <c r="J22" i="3"/>
  <c r="J23" i="3"/>
  <c r="J24" i="3"/>
  <c r="J25" i="3"/>
  <c r="J26" i="3"/>
  <c r="J27" i="3"/>
  <c r="J28" i="3"/>
  <c r="F15" i="4" l="1"/>
  <c r="N11" i="5" l="1"/>
  <c r="G20" i="5"/>
  <c r="F20" i="5"/>
  <c r="M6" i="4"/>
  <c r="F77" i="4"/>
  <c r="G37" i="4"/>
  <c r="G11" i="4"/>
  <c r="F11" i="4"/>
  <c r="E7" i="4"/>
  <c r="G16" i="1"/>
  <c r="G21" i="1"/>
  <c r="M16" i="1"/>
  <c r="M12" i="1"/>
  <c r="M27" i="1"/>
  <c r="M29" i="1"/>
  <c r="M31" i="1"/>
  <c r="M30" i="1"/>
  <c r="M25" i="1"/>
  <c r="M24" i="1"/>
  <c r="M19" i="1"/>
  <c r="M18" i="1"/>
  <c r="M14" i="1"/>
  <c r="M10" i="1"/>
  <c r="F19" i="1"/>
  <c r="F20" i="1"/>
  <c r="F21" i="1"/>
  <c r="F22" i="1"/>
  <c r="F27" i="1"/>
  <c r="F30" i="1"/>
  <c r="F38" i="1"/>
  <c r="F39" i="1"/>
  <c r="F11" i="1"/>
  <c r="F13" i="1"/>
  <c r="F14" i="1"/>
  <c r="F15" i="1"/>
  <c r="F16" i="1"/>
  <c r="F8" i="1"/>
  <c r="F9" i="1"/>
  <c r="F6" i="14" l="1"/>
  <c r="B6" i="14"/>
  <c r="B5" i="14" s="1"/>
  <c r="D23" i="6"/>
  <c r="D22" i="6"/>
  <c r="E21" i="6"/>
  <c r="E12" i="6" s="1"/>
  <c r="D9" i="5"/>
  <c r="D19" i="1"/>
  <c r="D38" i="1"/>
  <c r="D12" i="1"/>
  <c r="D21" i="6" l="1"/>
  <c r="F5" i="14"/>
  <c r="F18" i="14" s="1"/>
  <c r="D25" i="6" l="1"/>
  <c r="D27" i="6"/>
  <c r="D30" i="6"/>
  <c r="D31" i="6"/>
  <c r="D32" i="6"/>
  <c r="D33" i="6"/>
  <c r="D34" i="6"/>
  <c r="D37" i="6"/>
  <c r="D39" i="6"/>
  <c r="D40" i="6"/>
  <c r="D41" i="6"/>
  <c r="D42" i="6"/>
  <c r="D43" i="6"/>
  <c r="D44" i="6"/>
  <c r="D45" i="6"/>
  <c r="D46" i="6"/>
  <c r="D48" i="6"/>
  <c r="D49" i="6"/>
  <c r="D50" i="6"/>
  <c r="D51" i="6"/>
  <c r="D52" i="6"/>
  <c r="D54" i="6"/>
  <c r="D24" i="6"/>
  <c r="D8" i="6"/>
  <c r="D9" i="6"/>
  <c r="D10" i="6"/>
  <c r="D11" i="6"/>
  <c r="D14" i="6"/>
  <c r="D15" i="6"/>
  <c r="D16" i="6"/>
  <c r="D17" i="6"/>
  <c r="D18" i="6"/>
  <c r="D19" i="6"/>
  <c r="D20" i="6"/>
  <c r="N21" i="13"/>
  <c r="N20" i="13"/>
  <c r="M21" i="13"/>
  <c r="M20" i="13"/>
  <c r="M5" i="13"/>
  <c r="N5" i="13"/>
  <c r="G6" i="13"/>
  <c r="G7" i="13"/>
  <c r="G5" i="13"/>
  <c r="F7" i="13"/>
  <c r="F6" i="13"/>
  <c r="F5" i="13"/>
  <c r="N6" i="7"/>
  <c r="N7" i="7"/>
  <c r="N8" i="7"/>
  <c r="M6" i="7"/>
  <c r="M8" i="7"/>
  <c r="G6" i="7"/>
  <c r="G7" i="7"/>
  <c r="G9" i="7"/>
  <c r="G5" i="7"/>
  <c r="F6" i="7"/>
  <c r="F7" i="7"/>
  <c r="F9" i="7"/>
  <c r="N10" i="5"/>
  <c r="N15" i="5"/>
  <c r="N16" i="5"/>
  <c r="N17" i="5"/>
  <c r="N20" i="5"/>
  <c r="N21" i="5"/>
  <c r="N22" i="5"/>
  <c r="M8" i="5"/>
  <c r="M11" i="5"/>
  <c r="M15" i="5"/>
  <c r="M16" i="5"/>
  <c r="M17" i="5"/>
  <c r="M20" i="5"/>
  <c r="M21" i="5"/>
  <c r="M22" i="5"/>
  <c r="G10" i="5"/>
  <c r="G11" i="5"/>
  <c r="G14" i="5"/>
  <c r="G21" i="5"/>
  <c r="G23" i="5"/>
  <c r="F10" i="5"/>
  <c r="F11" i="5"/>
  <c r="F14" i="5"/>
  <c r="F21" i="5"/>
  <c r="N11" i="4"/>
  <c r="N8" i="4"/>
  <c r="N6" i="4"/>
  <c r="M11" i="4"/>
  <c r="M8" i="4"/>
  <c r="F45" i="4"/>
  <c r="G25" i="4"/>
  <c r="F6" i="4"/>
  <c r="G8" i="4"/>
  <c r="G10" i="4"/>
  <c r="G12" i="4"/>
  <c r="G15" i="4"/>
  <c r="G16" i="4"/>
  <c r="G17" i="4"/>
  <c r="G21" i="4"/>
  <c r="G22" i="4"/>
  <c r="G23" i="4"/>
  <c r="G24" i="4"/>
  <c r="G27" i="4"/>
  <c r="G31" i="4"/>
  <c r="G32" i="4"/>
  <c r="G33" i="4"/>
  <c r="G34" i="4"/>
  <c r="G36" i="4"/>
  <c r="G39" i="4"/>
  <c r="G53" i="4"/>
  <c r="G59" i="4"/>
  <c r="G61" i="4"/>
  <c r="G63" i="4"/>
  <c r="G64" i="4"/>
  <c r="G66" i="4"/>
  <c r="G67" i="4"/>
  <c r="G68" i="4"/>
  <c r="G69" i="4"/>
  <c r="G71" i="4"/>
  <c r="G72" i="4"/>
  <c r="G74" i="4"/>
  <c r="G76" i="4"/>
  <c r="G77" i="4"/>
  <c r="G78" i="4"/>
  <c r="G79" i="4"/>
  <c r="G82" i="4"/>
  <c r="F8" i="4"/>
  <c r="F10" i="4"/>
  <c r="F16" i="4"/>
  <c r="F17" i="4"/>
  <c r="F21" i="4"/>
  <c r="F22" i="4"/>
  <c r="F23" i="4"/>
  <c r="F24" i="4"/>
  <c r="F25" i="4"/>
  <c r="F27" i="4"/>
  <c r="F31" i="4"/>
  <c r="F32" i="4"/>
  <c r="F33" i="4"/>
  <c r="F34" i="4"/>
  <c r="F35" i="4"/>
  <c r="F36" i="4"/>
  <c r="F39" i="4"/>
  <c r="F53" i="4"/>
  <c r="F59" i="4"/>
  <c r="F63" i="4"/>
  <c r="F64" i="4"/>
  <c r="F66" i="4"/>
  <c r="F67" i="4"/>
  <c r="F68" i="4"/>
  <c r="F69" i="4"/>
  <c r="F71" i="4"/>
  <c r="F72" i="4"/>
  <c r="F76" i="4"/>
  <c r="F78" i="4"/>
  <c r="F79" i="4"/>
  <c r="F82" i="4"/>
  <c r="D36" i="1"/>
  <c r="N36" i="1"/>
  <c r="N37" i="1"/>
  <c r="N10" i="1"/>
  <c r="N11" i="1"/>
  <c r="N12" i="1"/>
  <c r="N13" i="1"/>
  <c r="N14" i="1"/>
  <c r="N16" i="1"/>
  <c r="N17" i="1"/>
  <c r="N18" i="1"/>
  <c r="N19" i="1"/>
  <c r="N20" i="1"/>
  <c r="N24" i="1"/>
  <c r="N25" i="1"/>
  <c r="N27" i="1"/>
  <c r="N28" i="1"/>
  <c r="N29" i="1"/>
  <c r="N30" i="1"/>
  <c r="N31" i="1"/>
  <c r="M13" i="1"/>
  <c r="M15" i="1"/>
  <c r="M20" i="1"/>
  <c r="M28" i="1"/>
  <c r="M36" i="1"/>
  <c r="M37" i="1"/>
  <c r="G9" i="1"/>
  <c r="G11" i="1"/>
  <c r="G12" i="1"/>
  <c r="G14" i="1"/>
  <c r="G15" i="1"/>
  <c r="G19" i="1"/>
  <c r="G20" i="1"/>
  <c r="G25" i="1"/>
  <c r="G26" i="1"/>
  <c r="G29" i="1"/>
  <c r="G30" i="1"/>
  <c r="G32" i="1"/>
  <c r="G38" i="1"/>
  <c r="J20" i="13" l="1"/>
  <c r="I20" i="13"/>
  <c r="E20" i="13"/>
  <c r="D20" i="13"/>
  <c r="C20" i="13"/>
  <c r="B20" i="13"/>
  <c r="K6" i="13"/>
  <c r="K5" i="13" s="1"/>
  <c r="J6" i="13"/>
  <c r="J5" i="13" s="1"/>
  <c r="I6" i="13"/>
  <c r="E6" i="13"/>
  <c r="E5" i="13" s="1"/>
  <c r="D6" i="13"/>
  <c r="D5" i="13" s="1"/>
  <c r="C6" i="13"/>
  <c r="C5" i="13" s="1"/>
  <c r="B6" i="13"/>
  <c r="I5" i="13"/>
  <c r="B5" i="13"/>
  <c r="K6" i="7" l="1"/>
  <c r="K7" i="7"/>
  <c r="K8" i="7"/>
  <c r="K5" i="7"/>
  <c r="D6" i="7"/>
  <c r="D7" i="7"/>
  <c r="D9" i="7"/>
  <c r="D5" i="7"/>
  <c r="E5" i="7"/>
  <c r="D13" i="6"/>
  <c r="E36" i="6"/>
  <c r="D36" i="6" s="1"/>
  <c r="N5" i="7" l="1"/>
  <c r="M5" i="7"/>
  <c r="E7" i="6"/>
  <c r="E29" i="6"/>
  <c r="E38" i="6"/>
  <c r="D38" i="6" s="1"/>
  <c r="E26" i="6" l="1"/>
  <c r="D26" i="6" s="1"/>
  <c r="D29" i="6"/>
  <c r="D7" i="6"/>
  <c r="E6" i="6"/>
  <c r="D6" i="6" s="1"/>
  <c r="E35" i="6"/>
  <c r="D12" i="6"/>
  <c r="E47" i="6"/>
  <c r="D47" i="6" s="1"/>
  <c r="K22" i="5"/>
  <c r="K21" i="5"/>
  <c r="K20" i="5"/>
  <c r="K17" i="5"/>
  <c r="K16" i="5"/>
  <c r="K15" i="5"/>
  <c r="K11" i="5"/>
  <c r="K10" i="5"/>
  <c r="D23" i="5"/>
  <c r="D21" i="5"/>
  <c r="D20" i="5"/>
  <c r="D16" i="5"/>
  <c r="D14" i="5"/>
  <c r="D11" i="5"/>
  <c r="D10" i="5"/>
  <c r="D35" i="6" l="1"/>
  <c r="E5" i="6"/>
  <c r="L6" i="5"/>
  <c r="E19" i="5"/>
  <c r="E6" i="5"/>
  <c r="E5" i="5" s="1"/>
  <c r="K6" i="4"/>
  <c r="K8" i="4"/>
  <c r="K11" i="4"/>
  <c r="K5" i="4"/>
  <c r="D7" i="4"/>
  <c r="D8" i="4"/>
  <c r="D10" i="4"/>
  <c r="D11" i="4"/>
  <c r="D12" i="4"/>
  <c r="D15" i="4"/>
  <c r="D16" i="4"/>
  <c r="D17" i="4"/>
  <c r="D18" i="4"/>
  <c r="D21" i="4"/>
  <c r="D22" i="4"/>
  <c r="D23" i="4"/>
  <c r="D24" i="4"/>
  <c r="D25" i="4"/>
  <c r="D27" i="4"/>
  <c r="D28" i="4"/>
  <c r="D31" i="4"/>
  <c r="D32" i="4"/>
  <c r="D33" i="4"/>
  <c r="D34" i="4"/>
  <c r="D35" i="4"/>
  <c r="D36" i="4"/>
  <c r="D37" i="4"/>
  <c r="D39" i="4"/>
  <c r="D45" i="4"/>
  <c r="D49" i="4"/>
  <c r="D50" i="4"/>
  <c r="D51" i="4"/>
  <c r="D52" i="4"/>
  <c r="D53" i="4"/>
  <c r="D55" i="4"/>
  <c r="D59" i="4"/>
  <c r="D60" i="4"/>
  <c r="D61" i="4"/>
  <c r="D62" i="4"/>
  <c r="D63" i="4"/>
  <c r="D64" i="4"/>
  <c r="D65" i="4"/>
  <c r="D66" i="4"/>
  <c r="D67" i="4"/>
  <c r="D68" i="4"/>
  <c r="D69" i="4"/>
  <c r="D71" i="4"/>
  <c r="D72" i="4"/>
  <c r="D74" i="4"/>
  <c r="D76" i="4"/>
  <c r="D77" i="4"/>
  <c r="D78" i="4"/>
  <c r="D79" i="4"/>
  <c r="D82" i="4"/>
  <c r="D84" i="4"/>
  <c r="E54" i="4"/>
  <c r="E14" i="4"/>
  <c r="K6" i="5" l="1"/>
  <c r="N6" i="5"/>
  <c r="L5" i="5"/>
  <c r="G19" i="5"/>
  <c r="D19" i="5"/>
  <c r="G6" i="5"/>
  <c r="D6" i="5"/>
  <c r="N19" i="5"/>
  <c r="K19" i="5"/>
  <c r="E6" i="4"/>
  <c r="F54" i="4"/>
  <c r="G54" i="4"/>
  <c r="D54" i="4"/>
  <c r="D14" i="4"/>
  <c r="F14" i="4"/>
  <c r="F7" i="4"/>
  <c r="G7" i="4"/>
  <c r="D6" i="4"/>
  <c r="J7" i="3"/>
  <c r="I7" i="3"/>
  <c r="L6" i="1"/>
  <c r="G5" i="5" l="1"/>
  <c r="D5" i="5"/>
  <c r="M6" i="1"/>
  <c r="N5" i="5"/>
  <c r="K5" i="5"/>
  <c r="E5" i="4"/>
  <c r="H7" i="3"/>
  <c r="D5" i="4" l="1"/>
  <c r="F5" i="4"/>
  <c r="G5" i="4"/>
  <c r="L35" i="1"/>
  <c r="L5" i="1" s="1"/>
  <c r="E35" i="1"/>
  <c r="E24" i="1"/>
  <c r="E7" i="1"/>
  <c r="E5" i="1" l="1"/>
  <c r="F35" i="1"/>
  <c r="N35" i="1"/>
  <c r="M35" i="1"/>
  <c r="G24" i="1"/>
  <c r="F24" i="1"/>
  <c r="F7" i="1"/>
  <c r="G7" i="1"/>
  <c r="G35" i="1"/>
  <c r="K36" i="1"/>
  <c r="K37" i="1"/>
  <c r="K35" i="1"/>
  <c r="K6" i="1"/>
  <c r="K7" i="1"/>
  <c r="K10" i="1"/>
  <c r="K11" i="1"/>
  <c r="K12" i="1"/>
  <c r="K13" i="1"/>
  <c r="K14" i="1"/>
  <c r="K15" i="1"/>
  <c r="K16" i="1"/>
  <c r="K17" i="1"/>
  <c r="K18" i="1"/>
  <c r="K19" i="1"/>
  <c r="K20" i="1"/>
  <c r="K21" i="1"/>
  <c r="K24" i="1"/>
  <c r="K25" i="1"/>
  <c r="K27" i="1"/>
  <c r="K28" i="1"/>
  <c r="K30" i="1"/>
  <c r="K31" i="1"/>
  <c r="D37" i="1"/>
  <c r="D39" i="1"/>
  <c r="D40" i="1"/>
  <c r="D35" i="1"/>
  <c r="D7" i="1"/>
  <c r="D8" i="1"/>
  <c r="D9" i="1"/>
  <c r="D11" i="1"/>
  <c r="D13" i="1"/>
  <c r="D14" i="1"/>
  <c r="D15" i="1"/>
  <c r="D16" i="1"/>
  <c r="D17" i="1"/>
  <c r="D20" i="1"/>
  <c r="D21" i="1"/>
  <c r="D22" i="1"/>
  <c r="D24" i="1"/>
  <c r="D25" i="1"/>
  <c r="D26" i="1"/>
  <c r="D27" i="1"/>
  <c r="D29" i="1"/>
  <c r="D30" i="1"/>
  <c r="D32" i="1"/>
  <c r="I5" i="7"/>
  <c r="B5" i="7"/>
  <c r="F5" i="7" s="1"/>
  <c r="I19" i="5"/>
  <c r="M19" i="5" s="1"/>
  <c r="B19" i="5"/>
  <c r="F19" i="5" s="1"/>
  <c r="I6" i="5"/>
  <c r="M6" i="5" s="1"/>
  <c r="B6" i="5"/>
  <c r="B77" i="4"/>
  <c r="B54" i="4"/>
  <c r="B14" i="4"/>
  <c r="B7" i="4"/>
  <c r="I6" i="4"/>
  <c r="I5" i="4"/>
  <c r="E32" i="3"/>
  <c r="E31" i="3"/>
  <c r="E30" i="3"/>
  <c r="E29" i="3"/>
  <c r="E28" i="3"/>
  <c r="E26" i="3"/>
  <c r="E25" i="3"/>
  <c r="E22" i="3"/>
  <c r="E21" i="3"/>
  <c r="E20" i="3"/>
  <c r="E19" i="3"/>
  <c r="E18" i="3"/>
  <c r="E17" i="3"/>
  <c r="E16" i="3"/>
  <c r="E15" i="3"/>
  <c r="E14" i="3"/>
  <c r="E13" i="3"/>
  <c r="E12" i="3"/>
  <c r="E11" i="3"/>
  <c r="E8" i="3"/>
  <c r="E7" i="3" s="1"/>
  <c r="G7" i="3"/>
  <c r="F7" i="3"/>
  <c r="D7" i="3"/>
  <c r="C7" i="3"/>
  <c r="B7" i="3"/>
  <c r="I35" i="1"/>
  <c r="B35" i="1"/>
  <c r="B24" i="1"/>
  <c r="B7" i="1"/>
  <c r="B6" i="1" s="1"/>
  <c r="I6" i="1"/>
  <c r="B5" i="5" l="1"/>
  <c r="F5" i="5" s="1"/>
  <c r="F6" i="5"/>
  <c r="I5" i="5"/>
  <c r="M5" i="5" s="1"/>
  <c r="K5" i="1"/>
  <c r="N5" i="1"/>
  <c r="F6" i="1"/>
  <c r="G6" i="1"/>
  <c r="B6" i="4"/>
  <c r="B5" i="4" s="1"/>
  <c r="D6" i="1"/>
  <c r="I5" i="1"/>
  <c r="G5" i="1" l="1"/>
  <c r="D5" i="1"/>
</calcChain>
</file>

<file path=xl/sharedStrings.xml><?xml version="1.0" encoding="utf-8"?>
<sst xmlns="http://schemas.openxmlformats.org/spreadsheetml/2006/main" count="3368" uniqueCount="1626">
  <si>
    <t>附件1</t>
  </si>
  <si>
    <t>单位：万元</t>
  </si>
  <si>
    <t>收      入</t>
  </si>
  <si>
    <t>预算数</t>
  </si>
  <si>
    <t>支      出</t>
  </si>
  <si>
    <t>总  计</t>
  </si>
  <si>
    <t>本级收入合计</t>
  </si>
  <si>
    <t>本级支出合计</t>
  </si>
  <si>
    <t>一、税收收入</t>
  </si>
  <si>
    <t xml:space="preserve">    增值税</t>
  </si>
  <si>
    <t>二、外交支出</t>
  </si>
  <si>
    <t xml:space="preserve">    企业所得税</t>
  </si>
  <si>
    <t>三、国防支出</t>
  </si>
  <si>
    <t xml:space="preserve">    企业所得税退税</t>
  </si>
  <si>
    <t>四、公共安全支出</t>
  </si>
  <si>
    <t xml:space="preserve">    个人所得税</t>
  </si>
  <si>
    <t>五、教育支出</t>
  </si>
  <si>
    <t xml:space="preserve">    资源税</t>
  </si>
  <si>
    <t>六、科学技术支出</t>
  </si>
  <si>
    <t xml:space="preserve">    城市维护建设税</t>
  </si>
  <si>
    <t>七、文化旅游体育与传媒支出</t>
  </si>
  <si>
    <t xml:space="preserve">    房产税</t>
  </si>
  <si>
    <t>八、社会保障和就业支出</t>
  </si>
  <si>
    <t xml:space="preserve">    印花税</t>
  </si>
  <si>
    <t>九、卫生健康支出</t>
  </si>
  <si>
    <t xml:space="preserve">    城镇土地使用税</t>
  </si>
  <si>
    <t>十、节能环保支出</t>
  </si>
  <si>
    <t xml:space="preserve">    土地增值税</t>
  </si>
  <si>
    <t xml:space="preserve">    车船税</t>
  </si>
  <si>
    <t>十二、农林水支出</t>
  </si>
  <si>
    <t xml:space="preserve">    耕地占用税</t>
  </si>
  <si>
    <t xml:space="preserve">    契税</t>
  </si>
  <si>
    <t>十四、资源勘探工业信息等支出</t>
  </si>
  <si>
    <t xml:space="preserve">    烟叶税</t>
  </si>
  <si>
    <t>十五、商业服务业等支出</t>
  </si>
  <si>
    <t xml:space="preserve">    环境保护税</t>
  </si>
  <si>
    <t>十六、金融支出</t>
  </si>
  <si>
    <t xml:space="preserve">    其他税收收入</t>
  </si>
  <si>
    <t>十七、援助其他地区支出</t>
  </si>
  <si>
    <t>二、非税收入</t>
  </si>
  <si>
    <t>十八、自然资源海洋气象等支出</t>
  </si>
  <si>
    <t xml:space="preserve">    专项收入</t>
  </si>
  <si>
    <t>十九、住房保障支出</t>
  </si>
  <si>
    <t xml:space="preserve">    行政事业性收费收入</t>
  </si>
  <si>
    <t>二十、粮油物资储备支出</t>
  </si>
  <si>
    <t xml:space="preserve">    罚没收入</t>
  </si>
  <si>
    <t>二十一、灾害防治及应急管理支出</t>
  </si>
  <si>
    <t xml:space="preserve">    国有资本经营收入</t>
  </si>
  <si>
    <t>二十二、预备费</t>
  </si>
  <si>
    <t xml:space="preserve">    国有资源（资产）有偿使用收入</t>
  </si>
  <si>
    <t>二十三、其他支出</t>
  </si>
  <si>
    <t xml:space="preserve">    捐赠收入</t>
  </si>
  <si>
    <t>二十四、债务付息支出</t>
  </si>
  <si>
    <t xml:space="preserve">    政府住房基金收入</t>
  </si>
  <si>
    <t>二十五、债务发行费用支出</t>
  </si>
  <si>
    <t xml:space="preserve">    其他收入</t>
  </si>
  <si>
    <t>转移性收入合计</t>
  </si>
  <si>
    <t>转移性支出合计</t>
  </si>
  <si>
    <t>一、上级补助收入</t>
  </si>
  <si>
    <t>一、上解支出</t>
  </si>
  <si>
    <t>二、动用预算稳定调节基金</t>
  </si>
  <si>
    <t>二、债务还本支出</t>
  </si>
  <si>
    <t>三、调入资金</t>
  </si>
  <si>
    <t>三、安排预算稳定调节基金</t>
  </si>
  <si>
    <t>四、债务转贷收入</t>
  </si>
  <si>
    <t>四、结转下年</t>
  </si>
  <si>
    <t>五、上年结转</t>
  </si>
  <si>
    <t>（按功能分类科目的基本支出和项目支出）</t>
  </si>
  <si>
    <t>项         目</t>
  </si>
  <si>
    <t>预 算 数</t>
  </si>
  <si>
    <t>小计</t>
  </si>
  <si>
    <t>基本支出</t>
  </si>
  <si>
    <t>项目支出</t>
  </si>
  <si>
    <t>一般公共服务支出</t>
  </si>
  <si>
    <t>外交支出</t>
  </si>
  <si>
    <t>国防支出</t>
  </si>
  <si>
    <t>公共安全支出</t>
  </si>
  <si>
    <t>教育支出</t>
  </si>
  <si>
    <t>科学技术支出</t>
  </si>
  <si>
    <t>文化旅游体育与传媒支出</t>
  </si>
  <si>
    <t>社会保障和就业支出</t>
  </si>
  <si>
    <t>卫生健康支出</t>
  </si>
  <si>
    <t>节能环保支出</t>
  </si>
  <si>
    <t>城乡社区支出</t>
  </si>
  <si>
    <t>农林水支出</t>
  </si>
  <si>
    <t>交通运输支出</t>
  </si>
  <si>
    <t>资源勘探工业信息等支出</t>
  </si>
  <si>
    <t>商业服务业等支出</t>
  </si>
  <si>
    <t>金融支出</t>
  </si>
  <si>
    <t>援助其他地区支出</t>
  </si>
  <si>
    <t>自然资源海洋气象等支出</t>
  </si>
  <si>
    <t>住房保障支出</t>
  </si>
  <si>
    <t>粮油物资储备支出</t>
  </si>
  <si>
    <t>灾害防治及应急管理支出</t>
  </si>
  <si>
    <t>预备费</t>
  </si>
  <si>
    <t>其他支出</t>
  </si>
  <si>
    <t>债务付息支出</t>
  </si>
  <si>
    <t>债务发行费用支出</t>
  </si>
  <si>
    <t>收        入</t>
  </si>
  <si>
    <t>支        出</t>
  </si>
  <si>
    <t xml:space="preserve">  一、上级补助收入</t>
  </si>
  <si>
    <t xml:space="preserve">  一、上解支出</t>
  </si>
  <si>
    <t xml:space="preserve">    （一）返还性收入</t>
  </si>
  <si>
    <t xml:space="preserve">    体制上解支出</t>
  </si>
  <si>
    <t xml:space="preserve">      所得税基数返还收入 </t>
  </si>
  <si>
    <t xml:space="preserve">    专项上解支出</t>
  </si>
  <si>
    <t xml:space="preserve">      成品油税费改革税收返还收入</t>
  </si>
  <si>
    <t xml:space="preserve">  二、调出资金</t>
  </si>
  <si>
    <t xml:space="preserve">      增值税税收返还收入</t>
  </si>
  <si>
    <t xml:space="preserve">  三、年终结余</t>
  </si>
  <si>
    <t xml:space="preserve">      消费税税收返还收入</t>
  </si>
  <si>
    <t xml:space="preserve">  四、地方政府一般债务还本支出</t>
  </si>
  <si>
    <t xml:space="preserve">      增值税“五五分享”税收返还收入</t>
  </si>
  <si>
    <t xml:space="preserve">  五、地方政府一般债务转贷支出</t>
  </si>
  <si>
    <t xml:space="preserve">      其他返还性收入</t>
  </si>
  <si>
    <t xml:space="preserve">  六、援助其他地区支出</t>
  </si>
  <si>
    <t xml:space="preserve">    （二）一般性转移支付收入</t>
  </si>
  <si>
    <t xml:space="preserve">  七、安排预算稳定调节基金</t>
  </si>
  <si>
    <t xml:space="preserve">      体制补助收入</t>
  </si>
  <si>
    <t xml:space="preserve">  八、补充预算周转金</t>
  </si>
  <si>
    <t xml:space="preserve">      均衡性转移支付收入</t>
  </si>
  <si>
    <t xml:space="preserve">      结算补助收入</t>
  </si>
  <si>
    <t xml:space="preserve">      资源枯竭型城市转移支付补助收入</t>
  </si>
  <si>
    <t xml:space="preserve">      企业事业单位划转补助收入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</si>
  <si>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</si>
  <si>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</si>
  <si>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</si>
  <si>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</si>
  <si>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</si>
  <si>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</si>
  <si>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一般公共服务共同财政事权转移支付收入</t>
  </si>
  <si>
    <t xml:space="preserve">      外交共同财政事权转移支付收入</t>
  </si>
  <si>
    <t xml:space="preserve">      国防共同财政事权转移支付收入</t>
  </si>
  <si>
    <t xml:space="preserve">      公共安全共同财政事权转移支付收入</t>
  </si>
  <si>
    <t xml:space="preserve">      教育共同财政事权转移支付收入</t>
  </si>
  <si>
    <t xml:space="preserve">      科学技术共同财政事权转移支付收入</t>
  </si>
  <si>
    <t xml:space="preserve">      文化旅游体育与传媒共同财政事权转移支付收入</t>
  </si>
  <si>
    <t xml:space="preserve">      社会保障和就业共同财政事权转移支付收入</t>
  </si>
  <si>
    <t xml:space="preserve">      医疗卫生共同财政事权转移支付收入</t>
  </si>
  <si>
    <t xml:space="preserve">      节能环保共同财政事权转移支付收入</t>
  </si>
  <si>
    <t xml:space="preserve">      城乡社区共同财政事权转移支付收入</t>
  </si>
  <si>
    <t xml:space="preserve">      交通运输共同财政事权转移支付收入</t>
  </si>
  <si>
    <t xml:space="preserve">      资源勘探工业信息等共同财政事权转移支付收入</t>
  </si>
  <si>
    <t xml:space="preserve">      商业服务业等共同财政事权转移支付收入</t>
  </si>
  <si>
    <t xml:space="preserve">      金融共同财政事权转移支付收入</t>
  </si>
  <si>
    <t xml:space="preserve">      自然资源海洋气象等共同财政事权转移支付收入</t>
  </si>
  <si>
    <t xml:space="preserve">      住房保障共同财政事权转移支付收入</t>
  </si>
  <si>
    <t xml:space="preserve">      粮油物资储备共同财政事权转移支付收入</t>
  </si>
  <si>
    <t xml:space="preserve">      灾害防治及应急管理共同财政事权转移支付收入</t>
  </si>
  <si>
    <t xml:space="preserve">      其他共同财政事权转移支付收入</t>
  </si>
  <si>
    <t xml:space="preserve">      其他一般性转移支付收入</t>
  </si>
  <si>
    <t xml:space="preserve">    （三）专项转移支付收入</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</si>
  <si>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</si>
  <si>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</si>
  <si>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</si>
  <si>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</si>
  <si>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</si>
  <si>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</si>
  <si>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</si>
  <si>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</si>
  <si>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</si>
  <si>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</si>
  <si>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</si>
  <si>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</si>
  <si>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</si>
  <si>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</si>
  <si>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</si>
  <si>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</si>
  <si>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</si>
  <si>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</si>
  <si>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</si>
  <si>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</si>
  <si>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</si>
  <si>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 xml:space="preserve">  二、上年结余收入</t>
  </si>
  <si>
    <t xml:space="preserve">  三、调入资金</t>
  </si>
  <si>
    <t xml:space="preserve">    从政府性基金预算调入</t>
  </si>
  <si>
    <t xml:space="preserve">    从国有资本经营预算调入</t>
  </si>
  <si>
    <t xml:space="preserve">    从其他资金调入</t>
  </si>
  <si>
    <t xml:space="preserve">  四、地方政府一般债务收入</t>
  </si>
  <si>
    <t xml:space="preserve">  五、地方政府一般债务转贷收入</t>
  </si>
  <si>
    <t xml:space="preserve">  六、接受其他地区援助收入</t>
  </si>
  <si>
    <t xml:space="preserve">  七、动用预算稳定调节基金</t>
  </si>
  <si>
    <t xml:space="preserve">注：本表详细反映2022年一般公共预算转移支付收入和转移支付支出情况。
    </t>
  </si>
  <si>
    <t xml:space="preserve">2022年石柱县政府性基金预算收支调整预算表 </t>
  </si>
  <si>
    <r>
      <rPr>
        <sz val="12"/>
        <rFont val="方正黑体_GBK"/>
        <family val="4"/>
        <charset val="134"/>
      </rPr>
      <t>总</t>
    </r>
    <r>
      <rPr>
        <sz val="12"/>
        <rFont val="Times New Roman"/>
        <family val="1"/>
      </rPr>
      <t xml:space="preserve">  </t>
    </r>
    <r>
      <rPr>
        <sz val="12"/>
        <rFont val="方正黑体_GBK"/>
        <family val="4"/>
        <charset val="134"/>
      </rPr>
      <t>计</t>
    </r>
  </si>
  <si>
    <r>
      <rPr>
        <sz val="12"/>
        <rFont val="方正黑体_GBK"/>
        <family val="4"/>
        <charset val="134"/>
      </rPr>
      <t>本级支出合计</t>
    </r>
  </si>
  <si>
    <r>
      <rPr>
        <sz val="11"/>
        <rFont val="方正仿宋_GBK"/>
        <family val="4"/>
        <charset val="134"/>
      </rPr>
      <t>一、农网还贷资金收入</t>
    </r>
  </si>
  <si>
    <r>
      <rPr>
        <sz val="11"/>
        <rFont val="方正仿宋_GBK"/>
        <family val="4"/>
        <charset val="134"/>
      </rPr>
      <t>一、文化旅游体育与传媒支出</t>
    </r>
  </si>
  <si>
    <r>
      <rPr>
        <sz val="11"/>
        <rFont val="方正仿宋_GBK"/>
        <family val="4"/>
        <charset val="134"/>
      </rPr>
      <t>二、国家电影事业发展专项资金</t>
    </r>
  </si>
  <si>
    <r>
      <rPr>
        <sz val="11"/>
        <rFont val="方正仿宋_GBK"/>
        <family val="4"/>
        <charset val="134"/>
      </rPr>
      <t>二、社会保障和就业支出</t>
    </r>
  </si>
  <si>
    <r>
      <rPr>
        <sz val="11"/>
        <rFont val="方正仿宋_GBK"/>
        <family val="4"/>
        <charset val="134"/>
      </rPr>
      <t>三、国有土地收益基金收入</t>
    </r>
  </si>
  <si>
    <r>
      <rPr>
        <sz val="11"/>
        <rFont val="方正仿宋_GBK"/>
        <family val="4"/>
        <charset val="134"/>
      </rPr>
      <t>三、节能环保支出</t>
    </r>
  </si>
  <si>
    <r>
      <rPr>
        <sz val="11"/>
        <rFont val="方正仿宋_GBK"/>
        <family val="4"/>
        <charset val="134"/>
      </rPr>
      <t>四、农业土地开发资金收入</t>
    </r>
  </si>
  <si>
    <r>
      <rPr>
        <sz val="11"/>
        <rFont val="方正仿宋_GBK"/>
        <family val="4"/>
        <charset val="134"/>
      </rPr>
      <t>五、国有土地使用权出让收入</t>
    </r>
  </si>
  <si>
    <r>
      <rPr>
        <sz val="11"/>
        <rFont val="方正仿宋_GBK"/>
        <family val="4"/>
        <charset val="134"/>
      </rPr>
      <t>五、农林水支出</t>
    </r>
  </si>
  <si>
    <r>
      <rPr>
        <sz val="11"/>
        <rFont val="方正仿宋_GBK"/>
        <family val="4"/>
        <charset val="134"/>
      </rPr>
      <t>六、大中型水库库区基金收入</t>
    </r>
  </si>
  <si>
    <r>
      <rPr>
        <sz val="11"/>
        <rFont val="方正仿宋_GBK"/>
        <family val="4"/>
        <charset val="134"/>
      </rPr>
      <t>六、交通运输支出</t>
    </r>
  </si>
  <si>
    <r>
      <rPr>
        <sz val="11"/>
        <rFont val="方正仿宋_GBK"/>
        <family val="4"/>
        <charset val="134"/>
      </rPr>
      <t>七、彩票公益金收入</t>
    </r>
  </si>
  <si>
    <r>
      <rPr>
        <sz val="11"/>
        <rFont val="方正仿宋_GBK"/>
        <family val="4"/>
        <charset val="134"/>
      </rPr>
      <t>七、资源勘探工业信息等支出</t>
    </r>
  </si>
  <si>
    <r>
      <rPr>
        <sz val="11"/>
        <rFont val="方正仿宋_GBK"/>
        <family val="4"/>
        <charset val="134"/>
      </rPr>
      <t>八、城市基础设施配套费收入</t>
    </r>
  </si>
  <si>
    <r>
      <rPr>
        <sz val="11"/>
        <rFont val="方正仿宋_GBK"/>
        <family val="4"/>
        <charset val="134"/>
      </rPr>
      <t>八、金融支出</t>
    </r>
  </si>
  <si>
    <r>
      <rPr>
        <sz val="11"/>
        <rFont val="方正仿宋_GBK"/>
        <family val="4"/>
        <charset val="134"/>
      </rPr>
      <t>八、小型水库移民扶助基金收入</t>
    </r>
  </si>
  <si>
    <r>
      <rPr>
        <sz val="11"/>
        <rFont val="方正仿宋_GBK"/>
        <family val="4"/>
        <charset val="134"/>
      </rPr>
      <t>九、其他支出</t>
    </r>
  </si>
  <si>
    <r>
      <rPr>
        <sz val="11"/>
        <rFont val="方正仿宋_GBK"/>
        <family val="4"/>
        <charset val="134"/>
      </rPr>
      <t>九、污水处理费收入</t>
    </r>
  </si>
  <si>
    <r>
      <rPr>
        <sz val="11"/>
        <rFont val="方正仿宋_GBK"/>
        <family val="4"/>
        <charset val="134"/>
      </rPr>
      <t>十、债务付息支出</t>
    </r>
  </si>
  <si>
    <r>
      <rPr>
        <sz val="11"/>
        <rFont val="方正仿宋_GBK"/>
        <family val="4"/>
        <charset val="134"/>
      </rPr>
      <t>十、彩票发行机构和彩票销售机构的业务费用</t>
    </r>
  </si>
  <si>
    <r>
      <rPr>
        <sz val="11"/>
        <rFont val="方正仿宋_GBK"/>
        <family val="4"/>
        <charset val="134"/>
      </rPr>
      <t>十一、债务发行费用支出</t>
    </r>
  </si>
  <si>
    <r>
      <rPr>
        <sz val="11"/>
        <rFont val="方正仿宋_GBK"/>
        <family val="4"/>
        <charset val="134"/>
      </rPr>
      <t>十二、抗疫特别国债安排的支出</t>
    </r>
  </si>
  <si>
    <r>
      <rPr>
        <sz val="12"/>
        <rFont val="方正黑体_GBK"/>
        <family val="4"/>
        <charset val="134"/>
      </rPr>
      <t>转移性收入合计</t>
    </r>
  </si>
  <si>
    <r>
      <rPr>
        <sz val="12"/>
        <rFont val="方正黑体_GBK"/>
        <family val="4"/>
        <charset val="134"/>
      </rPr>
      <t>转移性支出合计</t>
    </r>
  </si>
  <si>
    <r>
      <rPr>
        <sz val="11"/>
        <rFont val="方正仿宋_GBK"/>
        <family val="4"/>
        <charset val="134"/>
      </rPr>
      <t>一、上级补助收入</t>
    </r>
  </si>
  <si>
    <r>
      <rPr>
        <sz val="11"/>
        <rFont val="方正仿宋_GBK"/>
        <family val="4"/>
        <charset val="134"/>
      </rPr>
      <t>一、政府性基金上解支出</t>
    </r>
  </si>
  <si>
    <r>
      <rPr>
        <sz val="11"/>
        <color indexed="8"/>
        <rFont val="方正仿宋_GBK"/>
        <family val="4"/>
        <charset val="134"/>
      </rPr>
      <t>二、上年结余收入</t>
    </r>
  </si>
  <si>
    <r>
      <rPr>
        <sz val="11"/>
        <rFont val="方正仿宋_GBK"/>
        <family val="4"/>
        <charset val="134"/>
      </rPr>
      <t>二、调出资金</t>
    </r>
  </si>
  <si>
    <r>
      <rPr>
        <sz val="11"/>
        <rFont val="方正仿宋_GBK"/>
        <family val="4"/>
        <charset val="134"/>
      </rPr>
      <t>三、调入资金</t>
    </r>
  </si>
  <si>
    <r>
      <rPr>
        <sz val="11"/>
        <rFont val="方正仿宋_GBK"/>
        <family val="4"/>
        <charset val="134"/>
      </rPr>
      <t>三、债务还本支出</t>
    </r>
  </si>
  <si>
    <r>
      <rPr>
        <sz val="11"/>
        <rFont val="方正仿宋_GBK"/>
        <family val="4"/>
        <charset val="134"/>
      </rPr>
      <t>四、地方政府专项债务转贷收入</t>
    </r>
  </si>
  <si>
    <r>
      <rPr>
        <sz val="11"/>
        <rFont val="方正仿宋_GBK"/>
        <family val="4"/>
        <charset val="134"/>
      </rPr>
      <t>四、年终结余</t>
    </r>
  </si>
  <si>
    <t xml:space="preserve">2022年石柱县政府性基金预算本级支出调整预算表 </t>
  </si>
  <si>
    <t>大中型水库移民后期扶持基金支出</t>
  </si>
  <si>
    <t>移民补助</t>
  </si>
  <si>
    <t>基础设施建设和经济发展</t>
  </si>
  <si>
    <t>小型水库移民扶助基金安排的支出</t>
  </si>
  <si>
    <t>国有土地使用权出让收入安排的支出</t>
  </si>
  <si>
    <t>征地和拆迁补偿支出</t>
  </si>
  <si>
    <t>土地开发支出</t>
  </si>
  <si>
    <t>农村基础设施建设支出</t>
  </si>
  <si>
    <t>其他国有土地使用权出让收入安排的支出</t>
  </si>
  <si>
    <t>国有土地收益基金安排的支出</t>
  </si>
  <si>
    <t>其他国有土地收益基金支出</t>
  </si>
  <si>
    <t>农业土地开发资金安排的支出</t>
  </si>
  <si>
    <t>城市基础设施配套费安排的支出</t>
  </si>
  <si>
    <t>城市公共设施</t>
  </si>
  <si>
    <t>污水处理费安排的支出</t>
  </si>
  <si>
    <t>污水处理设施建设和运营</t>
  </si>
  <si>
    <t>大中型水库库区基金安排的支出</t>
  </si>
  <si>
    <t>三峡水库库区基金支出</t>
  </si>
  <si>
    <t>解决移民遗留问题</t>
  </si>
  <si>
    <t>其他三峡水库库区基金支出</t>
  </si>
  <si>
    <t>国家重大水利工程建设基金安排的支出</t>
  </si>
  <si>
    <t>三峡后续工作</t>
  </si>
  <si>
    <t>其他政府性基金及对应专项债务收入安排的支出</t>
  </si>
  <si>
    <t>其他地方自行试点项目收益专项债券收入安排的支出</t>
  </si>
  <si>
    <t>彩票公益金安排的支出</t>
  </si>
  <si>
    <t>用于社会福利的彩票公益金支出</t>
  </si>
  <si>
    <t>用于体育事业的彩票公益金支出</t>
  </si>
  <si>
    <t>用于教育事业的彩票公益金支出</t>
  </si>
  <si>
    <t>用于残疾人事业的彩票公益金支出</t>
  </si>
  <si>
    <t>用于城乡医疗救助的彩票公益金支出</t>
  </si>
  <si>
    <t>用于其他社会公益事业的彩票公益金支出</t>
  </si>
  <si>
    <t>地方政府专项债务付息支出</t>
  </si>
  <si>
    <t>国有土地使用权出让金债务付息支出</t>
  </si>
  <si>
    <t>土地储备专项债券付息支出</t>
  </si>
  <si>
    <t>棚户区改造专项债券付息支出</t>
  </si>
  <si>
    <t>其他地方自行试点项目收益专项债券付息支出</t>
  </si>
  <si>
    <t>地方政府专项债务发行费用支出</t>
  </si>
  <si>
    <t>国有土地使用权出让金债务发行费用支出</t>
  </si>
  <si>
    <t xml:space="preserve">2022年石柱县政府性基金预算转移支付收支调整预算表 </t>
  </si>
  <si>
    <t>收       入</t>
  </si>
  <si>
    <t>注：本表详细反映2022年政府性基金预算转移支付收入和转移支付支出情况。</t>
  </si>
  <si>
    <t>2022年石柱县地方政府债务限额调整情况表</t>
  </si>
  <si>
    <t>项               目</t>
  </si>
  <si>
    <t>本地区</t>
  </si>
  <si>
    <t>一、2021年地方政府债务限额</t>
  </si>
  <si>
    <t>其中：一般债务限额</t>
  </si>
  <si>
    <t xml:space="preserve">      专项债务限额</t>
  </si>
  <si>
    <t>二、2022年新增地方政府债务限额</t>
  </si>
  <si>
    <t>附：下达的2022年第一批新增地方政府债务限额</t>
  </si>
  <si>
    <t>附：下达的2022年第二批新增地方政府债务限额</t>
  </si>
  <si>
    <t>三、2022地方政府债务限额</t>
  </si>
  <si>
    <t>2022年石柱县限额调整地方政府债券资金安排表</t>
  </si>
  <si>
    <t>序号</t>
  </si>
  <si>
    <t>项目名称</t>
  </si>
  <si>
    <t>项目类型</t>
  </si>
  <si>
    <t>项目主管部门</t>
  </si>
  <si>
    <t>债券性质</t>
  </si>
  <si>
    <t>债券规模</t>
  </si>
  <si>
    <t>合计</t>
  </si>
  <si>
    <t>南宾中学应急迁建工程</t>
  </si>
  <si>
    <t>义务教育</t>
  </si>
  <si>
    <t>县教委</t>
  </si>
  <si>
    <t>一般债券</t>
  </si>
  <si>
    <t>石柱西互通至体育馆道路升级改造等12个城乡社区及政权基础设施建设项目</t>
  </si>
  <si>
    <t>其他市政建设</t>
  </si>
  <si>
    <t>县住房和城乡建委、县城市管理局、县工业园区管委会、县民政局、县卫生健康委、县委办、县人防办、县消防队、县交通局、龙沙镇</t>
  </si>
  <si>
    <t>其他农林水利建设</t>
  </si>
  <si>
    <t>县水利局</t>
  </si>
  <si>
    <t>懒人山谷排污项目</t>
  </si>
  <si>
    <t>文化旅游</t>
  </si>
  <si>
    <t>县黄水管委会</t>
  </si>
  <si>
    <t>专项债券</t>
  </si>
  <si>
    <t>石柱县职业教育中心学生宿舍楼建设项目</t>
  </si>
  <si>
    <t>职业教育</t>
  </si>
  <si>
    <t>石柱县实验幼儿园（二期工程）项目</t>
  </si>
  <si>
    <t>学前教育</t>
  </si>
  <si>
    <t>产业园区基础设施</t>
  </si>
  <si>
    <t>县交通局</t>
  </si>
  <si>
    <t>石柱县西沱古镇云梯街旅游安全设施提升项目</t>
  </si>
  <si>
    <t>县文旅委</t>
  </si>
  <si>
    <t>县工业园区管委会</t>
  </si>
  <si>
    <t>石柱县人民医院西沱分院</t>
  </si>
  <si>
    <t>应急医疗救治设施</t>
  </si>
  <si>
    <t>县卫生健康委</t>
  </si>
  <si>
    <t>万寿山康养度假区桥头至三河配套基础设施项目</t>
  </si>
  <si>
    <t>石柱县桥头镇乡村振兴基础设施建设项目</t>
  </si>
  <si>
    <t>石柱县太阳湖景区冷水至枫木配套基础设施建设项目</t>
  </si>
  <si>
    <t>石柱县三河镇水厂工程</t>
  </si>
  <si>
    <t>供水</t>
  </si>
  <si>
    <t>石柱县原南宾组团A区城南组团老旧小区配套基础设施项目</t>
  </si>
  <si>
    <t>城镇老旧小区改造</t>
  </si>
  <si>
    <t>黄水旅游度假区配套基础设施建设及环境综合整治提升项目</t>
  </si>
  <si>
    <t>县黄水旅管会</t>
  </si>
  <si>
    <t>第二次调整预算数</t>
    <phoneticPr fontId="34" type="noConversion"/>
  </si>
  <si>
    <t>调整预算数</t>
    <phoneticPr fontId="34" type="noConversion"/>
  </si>
  <si>
    <t>调整数</t>
    <phoneticPr fontId="34" type="noConversion"/>
  </si>
  <si>
    <t>调整数</t>
    <phoneticPr fontId="34" type="noConversion"/>
  </si>
  <si>
    <t>调整预算数</t>
    <phoneticPr fontId="34" type="noConversion"/>
  </si>
  <si>
    <t>第二次调 整 预 算 数</t>
    <phoneticPr fontId="34" type="noConversion"/>
  </si>
  <si>
    <t>小计</t>
    <phoneticPr fontId="34" type="noConversion"/>
  </si>
  <si>
    <t>调整预算数</t>
    <phoneticPr fontId="34" type="noConversion"/>
  </si>
  <si>
    <t>单位：万元</t>
    <phoneticPr fontId="34" type="noConversion"/>
  </si>
  <si>
    <t xml:space="preserve">2022年石柱县一般公共预算收支调整预算表 </t>
    <phoneticPr fontId="34" type="noConversion"/>
  </si>
  <si>
    <t>调整数</t>
    <phoneticPr fontId="34" type="noConversion"/>
  </si>
  <si>
    <t>第二次调整预算数</t>
    <phoneticPr fontId="34" type="noConversion"/>
  </si>
  <si>
    <t>调整预算数</t>
    <phoneticPr fontId="34" type="noConversion"/>
  </si>
  <si>
    <t>调整预算数</t>
    <phoneticPr fontId="34" type="noConversion"/>
  </si>
  <si>
    <t>调整数</t>
    <phoneticPr fontId="34" type="noConversion"/>
  </si>
  <si>
    <t>调整预算数</t>
    <phoneticPr fontId="34" type="noConversion"/>
  </si>
  <si>
    <t>调整数</t>
    <phoneticPr fontId="34" type="noConversion"/>
  </si>
  <si>
    <t>调整预算数</t>
    <phoneticPr fontId="34" type="noConversion"/>
  </si>
  <si>
    <t>第二次调 整 预 算 数</t>
    <phoneticPr fontId="34" type="noConversion"/>
  </si>
  <si>
    <t>调整数</t>
    <phoneticPr fontId="34" type="noConversion"/>
  </si>
  <si>
    <t>用于文化事业的彩票公益金支出</t>
  </si>
  <si>
    <t>其他城市基础设施配套费安排的支出</t>
    <phoneticPr fontId="34" type="noConversion"/>
  </si>
  <si>
    <t>第二次调整预算数</t>
    <phoneticPr fontId="34" type="noConversion"/>
  </si>
  <si>
    <t>调整预算数</t>
    <phoneticPr fontId="34" type="noConversion"/>
  </si>
  <si>
    <t>调整数</t>
    <phoneticPr fontId="34" type="noConversion"/>
  </si>
  <si>
    <t>调整数</t>
    <phoneticPr fontId="34" type="noConversion"/>
  </si>
  <si>
    <t>预算数</t>
    <phoneticPr fontId="34" type="noConversion"/>
  </si>
  <si>
    <t>调整预算数</t>
    <phoneticPr fontId="34" type="noConversion"/>
  </si>
  <si>
    <t xml:space="preserve">2022年石柱县国有资本经营预算收支调整预算表 </t>
    <phoneticPr fontId="34" type="noConversion"/>
  </si>
  <si>
    <t>总  计</t>
    <phoneticPr fontId="38" type="noConversion"/>
  </si>
  <si>
    <t>本级收入合计</t>
    <phoneticPr fontId="38" type="noConversion"/>
  </si>
  <si>
    <t>本级支出合计</t>
    <phoneticPr fontId="38" type="noConversion"/>
  </si>
  <si>
    <t>一、利润收入</t>
    <phoneticPr fontId="38" type="noConversion"/>
  </si>
  <si>
    <t>一、解决历史遗留问题及改革成本支出</t>
  </si>
  <si>
    <t>二、股利、股息收入</t>
    <phoneticPr fontId="38" type="noConversion"/>
  </si>
  <si>
    <t xml:space="preserve">     “三供一业”移交补助支出</t>
    <phoneticPr fontId="38" type="noConversion"/>
  </si>
  <si>
    <t>三、产权转让收入</t>
    <phoneticPr fontId="38" type="noConversion"/>
  </si>
  <si>
    <t xml:space="preserve">      国有企业棚户区改造支出</t>
    <phoneticPr fontId="38" type="noConversion"/>
  </si>
  <si>
    <t xml:space="preserve">      国有企业改革成本支出</t>
  </si>
  <si>
    <t xml:space="preserve">      其他解决历史遗留问题及改革成本支出</t>
  </si>
  <si>
    <t>二、国有企业资本金注入</t>
  </si>
  <si>
    <t xml:space="preserve">  国有经济结构调整支出</t>
    <phoneticPr fontId="36" type="noConversion"/>
  </si>
  <si>
    <t xml:space="preserve">      公益性设施投资支出</t>
    <phoneticPr fontId="38" type="noConversion"/>
  </si>
  <si>
    <t xml:space="preserve">      前瞻性战略性产业发展支出</t>
    <phoneticPr fontId="38" type="noConversion"/>
  </si>
  <si>
    <t xml:space="preserve">      生态环境保护支出</t>
    <phoneticPr fontId="38" type="noConversion"/>
  </si>
  <si>
    <t xml:space="preserve">      其他国有企业资本金注入</t>
    <phoneticPr fontId="38" type="noConversion"/>
  </si>
  <si>
    <t>三、其他国有资本经营预算支出</t>
    <phoneticPr fontId="38" type="noConversion"/>
  </si>
  <si>
    <t xml:space="preserve">      其他国有资本经营预算支出</t>
  </si>
  <si>
    <t>转移性收入合计</t>
    <phoneticPr fontId="38" type="noConversion"/>
  </si>
  <si>
    <t>转移性支出合计</t>
    <phoneticPr fontId="38" type="noConversion"/>
  </si>
  <si>
    <t>一、上级补助收入</t>
    <phoneticPr fontId="38" type="noConversion"/>
  </si>
  <si>
    <t>一、调出资金</t>
    <phoneticPr fontId="38" type="noConversion"/>
  </si>
  <si>
    <t>二、上年结转</t>
    <phoneticPr fontId="38" type="noConversion"/>
  </si>
  <si>
    <t>二、结转下年</t>
    <phoneticPr fontId="38" type="noConversion"/>
  </si>
  <si>
    <t>支出</t>
    <phoneticPr fontId="34" type="noConversion"/>
  </si>
  <si>
    <t>调整预算数</t>
    <phoneticPr fontId="34" type="noConversion"/>
  </si>
  <si>
    <t>占年初预算数%</t>
    <phoneticPr fontId="34" type="noConversion"/>
  </si>
  <si>
    <t>占第二次调整预算数%</t>
    <phoneticPr fontId="34" type="noConversion"/>
  </si>
  <si>
    <t xml:space="preserve">                                                                                                                                                                                                                                                     </t>
    <phoneticPr fontId="34" type="noConversion"/>
  </si>
  <si>
    <t xml:space="preserve">2022年石柱县一般公共预算本级支出调整预算表 </t>
    <phoneticPr fontId="34" type="noConversion"/>
  </si>
  <si>
    <t>占年初预算数%</t>
    <phoneticPr fontId="34" type="noConversion"/>
  </si>
  <si>
    <t>占第二次调整预算数%</t>
    <phoneticPr fontId="34" type="noConversion"/>
  </si>
  <si>
    <t>四、城乡社区支出</t>
    <phoneticPr fontId="34" type="noConversion"/>
  </si>
  <si>
    <t>注：1.本表直观反映2022年政府性基金预算收入与支出的平衡关系。
       2.收入总计（本级收入合计+转移性收入合计）=支出总计（本级支出合计+转移性支出合计）。</t>
    <phoneticPr fontId="34" type="noConversion"/>
  </si>
  <si>
    <t xml:space="preserve">        单位：万元</t>
    <phoneticPr fontId="34" type="noConversion"/>
  </si>
  <si>
    <t xml:space="preserve">2022年石柱县一般公共预算转移支付收支调整预算表 </t>
    <phoneticPr fontId="34" type="noConversion"/>
  </si>
  <si>
    <t>单位：万元</t>
    <phoneticPr fontId="34" type="noConversion"/>
  </si>
  <si>
    <t>占年初预算数%</t>
    <phoneticPr fontId="34" type="noConversion"/>
  </si>
  <si>
    <t>占第二次调整预算%</t>
    <phoneticPr fontId="34" type="noConversion"/>
  </si>
  <si>
    <t>单位：万元</t>
    <phoneticPr fontId="34" type="noConversion"/>
  </si>
  <si>
    <t>占年初预算数%</t>
    <phoneticPr fontId="34" type="noConversion"/>
  </si>
  <si>
    <t xml:space="preserve">       单位：万元</t>
    <phoneticPr fontId="34" type="noConversion"/>
  </si>
  <si>
    <t>    其他转移支付（补助）收入</t>
    <phoneticPr fontId="34" type="noConversion"/>
  </si>
  <si>
    <t xml:space="preserve">      其他退税关税降费转移支付收入</t>
    <phoneticPr fontId="34" type="noConversion"/>
  </si>
  <si>
    <t>调整预算数</t>
  </si>
  <si>
    <t>全县收入合计</t>
  </si>
  <si>
    <t>全县支出合计</t>
  </si>
  <si>
    <t>本年收支结余</t>
  </si>
  <si>
    <t xml:space="preserve">注：按照市级统筹的管理方式，市级编制全市社会保险基金预算草案，本表我县不反映收支平衡情况。 </t>
  </si>
  <si>
    <t>2022年石柱县转移支付统筹资金统计表</t>
  </si>
  <si>
    <t>资金来源</t>
  </si>
  <si>
    <t>指标文号</t>
  </si>
  <si>
    <t>摘要</t>
  </si>
  <si>
    <t>支出功能分类</t>
  </si>
  <si>
    <t>下达金额</t>
  </si>
  <si>
    <t>拟统筹金额</t>
  </si>
  <si>
    <t>用途</t>
  </si>
  <si>
    <t>市级资金</t>
  </si>
  <si>
    <t>“保工资”</t>
  </si>
  <si>
    <t>“保运转”</t>
  </si>
  <si>
    <t>“保基本民生”</t>
  </si>
  <si>
    <t>-</t>
  </si>
  <si>
    <t>市级</t>
  </si>
  <si>
    <t>渝财建〔2022〕60号</t>
  </si>
  <si>
    <t>关于下达2022年度价格监测和农产品成本调查经费预算的通知</t>
  </si>
  <si>
    <t>2010408-物价管理</t>
  </si>
  <si>
    <t>渝财基〔2021〕9号</t>
  </si>
  <si>
    <t>乡镇业务培训</t>
  </si>
  <si>
    <t>渝财农〔2021〕125号</t>
  </si>
  <si>
    <t>森林植被恢复费</t>
  </si>
  <si>
    <t>2130205-森林资源培育</t>
  </si>
  <si>
    <t>渝财农〔2021〕123号</t>
  </si>
  <si>
    <t>农村“三变”改革试点项目</t>
  </si>
  <si>
    <t>2130122-农业生产发展</t>
  </si>
  <si>
    <t>渝财基〔2021〕10号</t>
  </si>
  <si>
    <t>基层政权建设</t>
  </si>
  <si>
    <t>2080208-基层政权建设和社区治理</t>
  </si>
  <si>
    <t>渝财建〔2022〕125号</t>
  </si>
  <si>
    <t>2022年部分交通补助资金预算</t>
  </si>
  <si>
    <t>2140110-公路和运输安全</t>
  </si>
  <si>
    <t>渝财社【2021】171号</t>
  </si>
  <si>
    <t>破关改企业退休人员参保县级财政补助</t>
  </si>
  <si>
    <t>2101202-财政对城乡居民基本医疗保险基金的补助</t>
  </si>
  <si>
    <t>渝财行政【2021】123号</t>
  </si>
  <si>
    <t>群团事业发展资金</t>
  </si>
  <si>
    <t>2012902-一般行政管理事务</t>
  </si>
  <si>
    <t>渝财社【2021】185号</t>
  </si>
  <si>
    <t>残疾人维权维稳工作经费</t>
  </si>
  <si>
    <t>2081199-其他残疾人事业支出</t>
  </si>
  <si>
    <t>农产品质量安全监管检测</t>
  </si>
  <si>
    <t>2130109-农产品质量安全</t>
  </si>
  <si>
    <t>渝财建【2022】53号</t>
  </si>
  <si>
    <t>教育强国</t>
  </si>
  <si>
    <t>2050202-小学教育</t>
  </si>
  <si>
    <t>政法【2021】84号</t>
  </si>
  <si>
    <t>普法宣传</t>
  </si>
  <si>
    <t>2040605-普法宣传</t>
  </si>
  <si>
    <t>渝财农〔2021〕139号</t>
  </si>
  <si>
    <t>水利发展专项</t>
  </si>
  <si>
    <t>2130305-水利工程建设</t>
  </si>
  <si>
    <t>渝财社〔2022〕43号</t>
  </si>
  <si>
    <t>关于下达2022年社会保障专项转移支付预算指标的通知</t>
  </si>
  <si>
    <t>2082899-其他退役军人事务管理支出</t>
  </si>
  <si>
    <t>渝财预[2021]36号</t>
  </si>
  <si>
    <t>石柱县对口协同发展项目</t>
  </si>
  <si>
    <t>2010406-社会事业发展规划</t>
  </si>
  <si>
    <t>自然保护区日常管理</t>
  </si>
  <si>
    <t>2110406-自然保护地</t>
  </si>
  <si>
    <t>渝财预【2022】8号</t>
  </si>
  <si>
    <t>关于下达2022年民兵补助经费预算的通知</t>
  </si>
  <si>
    <t>2049999-其他公共安全支出</t>
  </si>
  <si>
    <t>农业生产发展专项</t>
  </si>
  <si>
    <t>渝财农〔2022〕38号</t>
  </si>
  <si>
    <t>关于下达2022年市级林业改革发展和林业生态保护恢复专项资金预算指标的通知</t>
  </si>
  <si>
    <t>2130299-其他林业和草原支出</t>
  </si>
  <si>
    <t>渝财综【2021】59号</t>
  </si>
  <si>
    <t>城镇保障性安居工程建设</t>
  </si>
  <si>
    <t>2210199-其他保障性安居工程支出</t>
  </si>
  <si>
    <t>渝财行政【2021】137号</t>
  </si>
  <si>
    <t>市级抽样调查网络补助经费</t>
  </si>
  <si>
    <t>2010508-统计抽样调查</t>
  </si>
  <si>
    <t>渝财社［2022］48号</t>
  </si>
  <si>
    <t>关于下达2022年民政相关专项市级补助资金预算的通知</t>
  </si>
  <si>
    <t>2081099-其他社会福利支出</t>
  </si>
  <si>
    <t>残疾人宣传工作经费</t>
  </si>
  <si>
    <t>林业改革发展专项</t>
  </si>
  <si>
    <t>2130226-林区公共支出</t>
  </si>
  <si>
    <t>渝财农〔2022〕117号</t>
  </si>
  <si>
    <t>关于下达重庆市重大水利工程定额补助和前期工作经费2022年度第二批市级投资预算的通知</t>
  </si>
  <si>
    <t>2130308-水利前期工作</t>
  </si>
  <si>
    <t>渝财建〔2021〕409号</t>
  </si>
  <si>
    <t xml:space="preserve">	 提前下达2022年普通公路建设市级补助预拨资金</t>
  </si>
  <si>
    <t>2140104-公路建设</t>
  </si>
  <si>
    <t>渝财农〔2022〕78号</t>
  </si>
  <si>
    <t>重庆市财政局关于下达2022年市级农业相关转移支付资金预算的通知</t>
  </si>
  <si>
    <t>湿地保护率调查</t>
  </si>
  <si>
    <t>2130207-森林资源管理</t>
  </si>
  <si>
    <t>渝财社【2021】181号</t>
  </si>
  <si>
    <t>困难群众临时救助</t>
  </si>
  <si>
    <t>2081004-殡葬</t>
  </si>
  <si>
    <t>两岸青山·千里林带工程</t>
  </si>
  <si>
    <t>中央</t>
  </si>
  <si>
    <t xml:space="preserve">渝财建〔2022〕43号 </t>
  </si>
  <si>
    <t xml:space="preserve">   关于下达2022年社会服务设施兜底线工程中央基建投资和市基建统筹资金预算的通知  </t>
  </si>
  <si>
    <t>2080808-烈士纪念设施管理维护</t>
  </si>
  <si>
    <t>渝财行政〔2022〕44号</t>
  </si>
  <si>
    <t>关于下达2022年纪检监察补助资金预算的通知</t>
  </si>
  <si>
    <t>2011104-大案要案查处</t>
  </si>
  <si>
    <t>残疾人文化和体育活动经费</t>
  </si>
  <si>
    <t>2081106-残疾人体育</t>
  </si>
  <si>
    <t>渝财农〔2021〕124号</t>
  </si>
  <si>
    <t>渝财农【2021】124号</t>
  </si>
  <si>
    <t>2130701-对村级公益事业建设的补助</t>
  </si>
  <si>
    <t>渝财建〔2021〕315号</t>
  </si>
  <si>
    <t>石柱土家族自治县武陵山片区矿山生态修复项目</t>
  </si>
  <si>
    <t>2200106-自然资源利用与保护</t>
  </si>
  <si>
    <t>动态更新、精准康复调查录入费</t>
  </si>
  <si>
    <t>渝财建〔2021〕413号</t>
  </si>
  <si>
    <t>关于申请划拨桥头镇桥头村委会至田畈羊角寨窄路面扩宽工程进度款的函</t>
  </si>
  <si>
    <t>渝财农〔2022〕106号</t>
  </si>
  <si>
    <t>关于下达2022年市级农村综合改革转移支付预算的通知</t>
  </si>
  <si>
    <t>渝财行政〔2022〕21号</t>
  </si>
  <si>
    <t>0378关于实施2022年度少数民族发展资金（卫生专项资金）项目计划的请示</t>
  </si>
  <si>
    <t>2012304-民族工作专项</t>
  </si>
  <si>
    <t>关于申请划拨西沱镇乡村振兴农文旅融合发展配套基础设施项目进度款的函</t>
  </si>
  <si>
    <t>2120804-农村基础设施建设支出</t>
  </si>
  <si>
    <t>民宗委来文33号关于实施2022年度少数民族发展资金（第二批)</t>
  </si>
  <si>
    <t>法律援助</t>
  </si>
  <si>
    <t>2040607-公共法律服务</t>
  </si>
  <si>
    <t>渝财农〔2022〕39号</t>
  </si>
  <si>
    <t>关于下达2022年市级林业生态保护恢复资金预算指标的通知</t>
  </si>
  <si>
    <t>渝财社〔2022〕44号</t>
  </si>
  <si>
    <t>关于下达2022年退役军人相关补助经费的通知</t>
  </si>
  <si>
    <t>渝财综【2022】16号</t>
  </si>
  <si>
    <t>渝财综[2022]16号下达2022年度城镇保障性安居工程市</t>
  </si>
  <si>
    <t>渝财农〔2022〕91号</t>
  </si>
  <si>
    <t>关于下达2022年市级水利救灾（抗旱）资金预算（第二批）的通知</t>
  </si>
  <si>
    <t>2130315-抗旱</t>
  </si>
  <si>
    <t>2130213-执法与监督</t>
  </si>
  <si>
    <t>渝财环【2021】58号</t>
  </si>
  <si>
    <t>石柱县龙河磨刀溪断面水质自动监测站建设项目</t>
  </si>
  <si>
    <t>2110299-其他环境监测与监察支出</t>
  </si>
  <si>
    <t>群团改革青少年专项经费</t>
  </si>
  <si>
    <t>2012999-其他群众团体事务支出</t>
  </si>
  <si>
    <t>渝财行政【2021】142号</t>
  </si>
  <si>
    <t>食品快检经费</t>
  </si>
  <si>
    <t>2013816-食品安全监管</t>
  </si>
  <si>
    <t>渝财社【2021】182号</t>
  </si>
  <si>
    <t>优抚对象“解三难”资金</t>
  </si>
  <si>
    <t>2080899-其他优抚支出</t>
  </si>
  <si>
    <t>渝财农〔2022〕28号</t>
  </si>
  <si>
    <t>重庆市财政局关于清算下达2021年森林植被恢复费的通知</t>
  </si>
  <si>
    <t>21302-林业和草原</t>
  </si>
  <si>
    <t>渝财农〔2021〕128号</t>
  </si>
  <si>
    <t>"三社”融合发展资金</t>
  </si>
  <si>
    <t>2130124-农村合作经济</t>
  </si>
  <si>
    <t xml:space="preserve"> 渝财行政〔2022〕21号</t>
  </si>
  <si>
    <t>重庆市财政局 重庆市民族宗教事务委员会关于下达2022年少数民族发展资金预算（第二批）的通知</t>
  </si>
  <si>
    <t>古树名木抢救性保护</t>
  </si>
  <si>
    <t>2130211-动植物保护</t>
  </si>
  <si>
    <t>2050201-学前教育</t>
  </si>
  <si>
    <t>2050203-初中教育</t>
  </si>
  <si>
    <t>食品监督抽检</t>
  </si>
  <si>
    <t>林草生态综合监测评价</t>
  </si>
  <si>
    <t>渝财农〔2021〕114号</t>
  </si>
  <si>
    <t>废弃农膜回收利用</t>
  </si>
  <si>
    <t>2110402-农村环境保护</t>
  </si>
  <si>
    <t>渝财政法〔2022〕39号</t>
  </si>
  <si>
    <t>关于下达2022年基层治理（平安及法治建设）奖补资金的通知</t>
  </si>
  <si>
    <t>204-公共安全支出</t>
  </si>
  <si>
    <t>渝财教〔2022〕118号</t>
  </si>
  <si>
    <t>关于调剂2022年对外新闻专项资金预算的通知</t>
  </si>
  <si>
    <t>2079902-宣传文化发展专项支出</t>
  </si>
  <si>
    <t>渝财社〔2022〕60号</t>
  </si>
  <si>
    <t>关于下达2022年市级残疾人事业发展资金预算指标（第二次）的通知</t>
  </si>
  <si>
    <t>关于拨付2022年石柱县消费帮扶培训经费的函</t>
  </si>
  <si>
    <t>2011399-其他商贸事务支出</t>
  </si>
  <si>
    <t>渝财行政〔2022〕23号</t>
  </si>
  <si>
    <t>下达2022年市级药品流通抽验经费</t>
  </si>
  <si>
    <t>2013812-药品事务</t>
  </si>
  <si>
    <t>渝财农【2021】125号</t>
  </si>
  <si>
    <t>装备经费</t>
  </si>
  <si>
    <t>2040699-其他司法支出</t>
  </si>
  <si>
    <t>2022年交通专项补助资金预算</t>
  </si>
  <si>
    <t>2140112-公路运输管理</t>
  </si>
  <si>
    <t xml:space="preserve">关于提前下达2022年基本农田有偿调剂费预算的通知  </t>
  </si>
  <si>
    <t>2200199-其他自然资源事务支出</t>
  </si>
  <si>
    <t>渝财建【2022】20号</t>
  </si>
  <si>
    <t xml:space="preserve">关于下达2021年度新增建设用地土地有偿使用费、土地闲置费结算补助的通知 </t>
  </si>
  <si>
    <t>渝财教〔2022〕127号</t>
  </si>
  <si>
    <t>关于下达2022年文化产业发展专项资金预算的通知</t>
  </si>
  <si>
    <t>2079903-文化产业发展专项支出</t>
  </si>
  <si>
    <t>残疾人辅助性就业机构建设</t>
  </si>
  <si>
    <t>2081105-残疾人就业</t>
  </si>
  <si>
    <t>残疾人阳光扶贫基地建设经费</t>
  </si>
  <si>
    <t>渝财农[2019]143号</t>
  </si>
  <si>
    <t>渝财农[2019]143号关于提前下达2020年农村综合改革转移支付预算的通知(2020年涉农资金统筹整合第二批(石扶领办〔2020〕 13 号),2020年王家乡李子等经济林产业）</t>
  </si>
  <si>
    <t>渝财农[2020]125号</t>
  </si>
  <si>
    <t>渝财农[2020]125号关于提前下达2021年水库移民后期扶持基金（资金）</t>
  </si>
  <si>
    <t>2130321-大中型水库移民后期扶持专项支出</t>
  </si>
  <si>
    <t>渝财农[2020]137号</t>
  </si>
  <si>
    <t>渝财农[2020]124号</t>
  </si>
  <si>
    <t>渝财农[2020]124号关于提前下达2021年水利发展资金（涉农整合2021年第二批,石扶领办[2021]13号,石柱县下路街道上进村2019年农村饮水安全巩固提升项目（鸭口溪山坪塘水源工程））</t>
  </si>
  <si>
    <t>渝财农[2020]130号</t>
  </si>
  <si>
    <t>渝财农[2020]130号关于提前下达2021年中央财政农田建设补助资金（涉农整合2021年第二批,石扶领办[2021]13号,石柱县王场镇晚熟柑橘基地配套设施项目（高标准农田项目））</t>
  </si>
  <si>
    <t>2130153-农田建设</t>
  </si>
  <si>
    <t>渝财农[2019]143号关于提前下达2020年农村综合改革转移支付预算的通知(2020年涉农资金统筹整合第二批(石扶领办〔2020〕 13 号),2020年新乐乡柳杉等速丰经济林产业1）</t>
  </si>
  <si>
    <t>渝财建[2020]348号</t>
  </si>
  <si>
    <t>（结转）渝财建[2020]348号（G416黄六路K54+100至K69+300段及G211白龙桥至双庆站段沥青路面预防养护）</t>
  </si>
  <si>
    <t>2140106-公路养护</t>
  </si>
  <si>
    <t>渝财农[2020]124号关于提前下达2021年水利发展资金（涉农整合2021年第二批,石扶领办[2021]13号,石柱县2021年农村饮水安全巩固提升项目（冷水镇集中供水工程水源地保护项目））</t>
  </si>
  <si>
    <t>渝财教[2020]216号</t>
  </si>
  <si>
    <t>公用经费公用经费2021第二次学前秋(结转)</t>
  </si>
  <si>
    <t>渝财农[2020]124号关于提前下达2021年水利发展资金（涉农整合2021年第二批,石扶领办[2021]13号,石柱县冷水镇八龙村2020年农村饮水安全巩固提升工程（冷水场镇水厂巩固提升工程））</t>
  </si>
  <si>
    <t>渝财农[2020]124号关于提前下达2021年水利发展资金（涉农整合2021年第二批,石扶领办[2021]13号,石柱县石家乡黄龙村2021年农村饮水安全巩固提升工程（黄龙水厂））</t>
  </si>
  <si>
    <t>渝财农[2020]93号</t>
  </si>
  <si>
    <t>（结转）渝财农[2020]93号冷水镇2020年农村公路水毁恢复工程</t>
  </si>
  <si>
    <t>渝财农[2020]124号关于提前下达2021年水利发展资金（涉农整合2021年第二批,石扶领办[2021]13号,石柱县2021年农村饮水安全巩固提升项目（大歇镇双坝村丫口组烧炭湾山坪塘水源工程））</t>
  </si>
  <si>
    <t>渝财农[2019]143号关于提前下达2020年农村综合改革转移支付预算的通知(2020年涉农资金统筹整合第二批(石扶领办〔2020〕 13 号),2020年新乐乡柳杉等速丰经济林产业2）</t>
  </si>
  <si>
    <t>渝财建[2020]345号</t>
  </si>
  <si>
    <t>（结转）渝财建[2020]345号2020年中央自然灾害救灾资金（地灾抢险补助）王家</t>
  </si>
  <si>
    <t>2240703-自然灾害救灾补助</t>
  </si>
  <si>
    <t>渝财农[2019]136号</t>
  </si>
  <si>
    <t>渝财农[2019]136号关于提前下达2020年中央林业改革发展资金预算的通知(2020年涉农资金统筹整合第二批(石扶领办〔2020〕 13 号),2020年临溪镇皱皮木瓜等经济林产业）</t>
  </si>
  <si>
    <t>渝财农[2020]124号关于提前下达2021年水利发展资金（涉农整合2021年第二批,石扶领办[2021]13号,石柱县2021年农村饮水安全巩固提升项目（三益乡新田村偏坡组挖大山山坪塘水源工程））</t>
  </si>
  <si>
    <t>渝财农[2019]136号关于提前下达2020年中央林业改革发展资金预算的通知(2020年涉农资金统筹整合第二批(石扶领办〔2020〕 13 号),2020年悦崍镇核桃等经济林产业）</t>
  </si>
  <si>
    <t>渝财农[2020]127号</t>
  </si>
  <si>
    <t>渝财农[2020]127号关于提前下达2021年生猪（牛羊）调出大县奖励资金</t>
  </si>
  <si>
    <t>渝财农[2020]73号</t>
  </si>
  <si>
    <t>渝财农[2020]73号关于下达2020年农业可持续发展专项（长江经济带农业面源污染治理项目）资金（中央）  涉农整合2020年第十三批,石扶领办[2020]126号,石柱县三益乡大堡村2020年农村饮水安全巩固提升项目（茶园组饮水巩固提升工程)</t>
  </si>
  <si>
    <t>渝财农[2019]154号</t>
  </si>
  <si>
    <t>渝财农[2019]154号关于提前下达2020年水利发展资金预算的通知(2020年涉农资金统筹整合第二批(石扶领办〔2020〕 13 号),石柱县2020年度县级及以下公益性水利工程维修养护项目）</t>
  </si>
  <si>
    <t>渝财行政[2021]6号</t>
  </si>
  <si>
    <t>（结转）渝财行政[2021]6号（石乡振[2021]152号）石柱县悦崃镇新城南桠桥至东木村大地坪窄路面扩宽工程</t>
  </si>
  <si>
    <t>渝财农[2020]124号关于提前下达2021年水利发展资金（涉农整合2021年第二批,石扶领办[2021]13号,金铃乡2021年农村饮水安全巩固提升项目（金铃乡场镇水厂巩固提升工程））</t>
  </si>
  <si>
    <t>渝财农[2020]61号</t>
  </si>
  <si>
    <t>渝财教[2020]209号</t>
  </si>
  <si>
    <t>校舍维修（中央资金）师生生活用水水管整治(结转)</t>
  </si>
  <si>
    <t>渝财行[2020]53号</t>
  </si>
  <si>
    <t>志愿服务西部76（结转）</t>
  </si>
  <si>
    <t>渝财农[2020]124号关于提前下达2021年水利发展资金（涉农整合2021年第二批,石扶领办[2021]13号,石柱县2021年农村饮水安全巩固提升项目（万朝镇万富村小龙洞山坪塘水源工程））</t>
  </si>
  <si>
    <t>渝财农[2020]73号关于下达2020年农业可持续发展专项（长江经济带农业面源污染治理项目）资金（中央）  涉农整合2020年第十三批,石扶领办[2020]126号,石柱县深度调整农业产业结构2020年三星乡雷庄村核桃基地</t>
  </si>
  <si>
    <t>校舍维修（中央资金）临时围网(结转)</t>
  </si>
  <si>
    <t>渝财教[2020]212号</t>
  </si>
  <si>
    <t>薄弱改善</t>
  </si>
  <si>
    <t>渝财农[2019]154号关于提前下达2020年水利发展资金预算的通知(2020年涉农资金统筹整合第二批(石扶领办〔2020〕 13 号),石柱县2020年农村饮水安全巩固提升项目蛟鱼水库—万胜坝水库水源联通工程）</t>
  </si>
  <si>
    <t>渝财农[2021]29号</t>
  </si>
  <si>
    <t>渝财农[2021]29号关于下达2021年中央农业生产发展等资金（耕地地力提升工作经费）</t>
  </si>
  <si>
    <t>渝财农[2020]124号关于提前下达2021年水利发展资金（涉农整合2021年第二批,石扶领办[2021]13号,石柱县2021年农村饮水安全巩固提升项目（龙沙镇永丰村石门组石柱榜山坪塘水源工程））</t>
  </si>
  <si>
    <t>渝财环[2020]3号</t>
  </si>
  <si>
    <t>渝财环[2020]3号关于提前下达2021年度中央土壤污染防治专项资金</t>
  </si>
  <si>
    <t>2110307-土壤</t>
  </si>
  <si>
    <t>渝财教[2021]26号</t>
  </si>
  <si>
    <t>乡村教师</t>
  </si>
  <si>
    <t>渝财农[2019]154号关于提前下达2020年水利发展资金预算的通知(2020年第一批涉农整合资金(不纳入涉农整合),石财〔2020〕104号 ,石柱县三星乡农村饮用水源保护提质）</t>
  </si>
  <si>
    <t>2130306-水利工程运行与维护</t>
  </si>
  <si>
    <t>渝财教[2020]236号</t>
  </si>
  <si>
    <t>免保费、生活费2021秋追加250号(结转)</t>
  </si>
  <si>
    <t>渝财农[2020]73号关于下达2020年农业可持续发展专项（长江经济带农业面源污染治理项目）资金（中央）  涉农整合2020年第十三批,石扶领办[2020]126号,万安街道龙坪村2020年农村饮水安全巩固提升工程</t>
  </si>
  <si>
    <t>校舍维修（中央资金）安装自动门(结转)</t>
  </si>
  <si>
    <t>渝财农[2020]130号关于提前下达2021年中央财政农田建设补助资金（涉农整合2021年第二批,石扶领办[2021]13号,马武镇金鑫村产业便道建设（高标准农田项目））</t>
  </si>
  <si>
    <t>渝财农[2020]124号关于提前下达2021年水利发展资金（涉农整合2021年第二批,石扶领办[2021]13号,石柱县黄水镇金花村2020年农村饮水安全巩固提升项目（中坝应急水源工程)）</t>
  </si>
  <si>
    <t>渝财农[2020]53号</t>
  </si>
  <si>
    <t>渝财农[2020]53号关于下达2020年中央农业生产发展资金  涉农整合资金2020年第十一批，石扶领办[2020]105号，三河镇辣椒标准化种植基地</t>
  </si>
  <si>
    <t>渝财农[2020]139号</t>
  </si>
  <si>
    <t>渝财农[2020]139号关于提前下达2021年农业相关转移支付资金 （化肥农药减量增效经费）</t>
  </si>
  <si>
    <t>渝财农[2020]124号关于提前下达2021年水利发展资金  中小河流治理（涉农整合2021年第十一批,石乡振[2021]86号,重庆市石柱县四龙溪河、沿溪河重点河段综合治理工程）</t>
  </si>
  <si>
    <t>2130399-其他水利支出</t>
  </si>
  <si>
    <t>校舍维修（中央资金）食堂油烟抽排系统整改(结转)</t>
  </si>
  <si>
    <t>校舍维修（中央资金）零星项目(结转)</t>
  </si>
  <si>
    <t>261号农委来函收回</t>
  </si>
  <si>
    <t>2130153_农田建设</t>
  </si>
  <si>
    <t>渝财农[2019]143号 农村综合改革转移支付资金（中央）（马武镇前锋村农村综合改革试点项目）</t>
  </si>
  <si>
    <t>渝财农[2021]14号</t>
  </si>
  <si>
    <t>渝财农[2021]14号关于下达2021年和中央农业生产和水利救灾资金</t>
  </si>
  <si>
    <t>2130108-病虫害控制</t>
  </si>
  <si>
    <t>校舍维修（中央资金）周转房水管更换(结转)</t>
  </si>
  <si>
    <t>渝财建[2020]344号</t>
  </si>
  <si>
    <t>（结转）渝财建[2020]344号（第一批）(石柱县G211六塘至马武段)</t>
  </si>
  <si>
    <t>2140601-车辆购置税用于公路等基础设施建设支出</t>
  </si>
  <si>
    <t>（结转）渝财建[2020]348号2021年部分交通补助资金（重点专项补助）</t>
  </si>
  <si>
    <t>渝财社[2021]100号</t>
  </si>
  <si>
    <t>渝财社[2021]100号关于下达2021年度重大传染病防控中央补助资金（第二批）（绩效考核分配）</t>
  </si>
  <si>
    <t>2100409-重大公共卫生服务</t>
  </si>
  <si>
    <t>渝财农[2019]143号关于提前下达2020年农村综合改革转移支付预算的通知(2020年涉农资金统筹整合第二批(石扶领办〔2020〕 13 号),2020年金铃乡柳杉等速丰经济林产业1）</t>
  </si>
  <si>
    <t>渝财行[2020]58号</t>
  </si>
  <si>
    <t>民宗委61号申请收回悦崃镇新城村2021年特色村寨建设项目结余资金</t>
  </si>
  <si>
    <t>2130505_生产发展</t>
  </si>
  <si>
    <t>民宗委62号申请收回西沱镇黄桷岩村2021年产业便道硬化项目结余资金</t>
  </si>
  <si>
    <t>2130504_农村基础设施建设</t>
  </si>
  <si>
    <t>渝财农[2020]118号</t>
  </si>
  <si>
    <t>渝财农[2020]118号关于提前下达2021年产粮大县奖励资金部分预算指标（2021年“世界蜜蜂日（5.20）”中国（重庆石柱）主会场活动经费）</t>
  </si>
  <si>
    <t>2139999-其他农林水支出</t>
  </si>
  <si>
    <t>渝财农[2021]45号</t>
  </si>
  <si>
    <t>渝财农[2021]45号关于下达2021年中央成品油价格调整对渔业补助资金</t>
  </si>
  <si>
    <t>渝财农[2019]154号重庆市财政局关于提前下达2020年水利发展资金预算的通知  调整：涉农整合2020年第十四批,石扶领办[2020]129号,石柱县2020年脱贫攻坚农村饮水安全巩固提升项目三河镇玉岭村、永和村、白玉村等人饮工程</t>
  </si>
  <si>
    <t>渝财农[2020]130号关于提前下达2021年中央财政农田建设补助资金（涉农整合2021年第二批,石扶领办[2021]13号,石柱县大歇镇双会村龙沙河山洪沟防治项目）</t>
  </si>
  <si>
    <t>民宗委来文49号关于划拨沙子村人居环境整治尾款并收回节余资金</t>
  </si>
  <si>
    <t>渝财社[2020]232号</t>
  </si>
  <si>
    <t>渝财社[2020]232号关于提前下达2021年基本公共卫生服务中央和市级补助资金（重点地方病防治）（预拨2021年基本公共卫生服务项目(新划入项目）补助资金）</t>
  </si>
  <si>
    <t>2100408-基本公共卫生服务</t>
  </si>
  <si>
    <t>（结转）渝财建[2020]344号(石柱县G211线K1664+960</t>
  </si>
  <si>
    <t>渝财农[2019]136号关于提前下达2020年中央林业改革发展资金预算的通知(2020年涉农资金统筹整合第二批(石扶领办〔2020〕 13 号),2020年西沱镇栾树等速丰经济林产业）</t>
  </si>
  <si>
    <t>民宗委来文16号申请收回悦崃镇产业公路建设项目结余资金</t>
  </si>
  <si>
    <t>渝财农[2020]128号</t>
  </si>
  <si>
    <t>民宗委来文1号申请收回三益乡特色村寨结余资金</t>
  </si>
  <si>
    <t>渝财农[2020]28号</t>
  </si>
  <si>
    <t>民宗委来文1号申请收回六塘乡三坪村生产便道结余资金</t>
  </si>
  <si>
    <t>渝财农【2019】143号</t>
  </si>
  <si>
    <t>73大歇镇人民政府关于申请收回双坝村美丽乡村建设工程资金的函</t>
  </si>
  <si>
    <t>2130701_对村级公益事业建设的补助</t>
  </si>
  <si>
    <t>42号</t>
  </si>
  <si>
    <t>渝财建[2019]369号</t>
  </si>
  <si>
    <t>（结转）渝财建[2019]369号洗新乡白果村后湾至卜家坪通畅工程</t>
  </si>
  <si>
    <t>2140602-车辆购置税用于农村公路建设支出</t>
  </si>
  <si>
    <t>（结转）渝财建[2019]369号王家乡花源村湾地—保管室通畅工程</t>
  </si>
  <si>
    <t>渝财农[2020]124号关于提前下达2021年水利发展资金（涉农整合2021年第二批,石扶领办[2021]13号,石柱县2021年农村饮水安全巩固提升项目（南宾街道勇飞村新飞组小中嘴山坪塘水源工程））</t>
  </si>
  <si>
    <t>渝财建[2020]163号</t>
  </si>
  <si>
    <t>渝财建【2020】163号石柱县中医院传染病区改造项目尾款</t>
  </si>
  <si>
    <t>2100202-中医（民族）医院</t>
  </si>
  <si>
    <t>渝财农[2019]154号重庆市财政局关于提前下达2020年水利发展资金预算的通知  调整：涉农整合2020年第十四批,石扶领办[2020]129号,三河镇红明村2020年饮水安全工程洪灾损毁恢复项目（红明渠道排危）</t>
  </si>
  <si>
    <t>结余资金收回</t>
  </si>
  <si>
    <t>2140602_车辆购置税用于农村公路建设支出</t>
  </si>
  <si>
    <t>2110402_农村环境保护</t>
  </si>
  <si>
    <t>渝财农[2020]139号关于提前下达2021年农业相关转移支付资金 （动物疫病防控经费）</t>
  </si>
  <si>
    <t>渝财农[2020]53号关于下达2020年中央农业生产发展资金</t>
  </si>
  <si>
    <t>国省县道小修及日常维护经费</t>
  </si>
  <si>
    <t>渝财农[2020]130号关于提前下达2021年中央财政农田建设补助资金（涉农整合2021年第二批,石扶领办[2021]13号,石柱县2021年农田宜机化整治项目）</t>
  </si>
  <si>
    <t>沙子申请收回财政结余资金</t>
  </si>
  <si>
    <t>渝财农[2020]116号</t>
  </si>
  <si>
    <t>渝财农[2020]116号关于下达2020年生态保护支撑体系专项资金</t>
  </si>
  <si>
    <t>2240299-其他消防救援事务支出</t>
  </si>
  <si>
    <t>渝财农[2020]124号关于提前下达2021年水利发展资金（涉农整合2021年第二批,石扶领办[2021]13号,石柱县2021年农村饮水安全巩固提升项目（下路街道白鹤村徐坪组山坪塘水源工程））</t>
  </si>
  <si>
    <t>渝财建[2019]380号</t>
  </si>
  <si>
    <t>（结转）渝财建[2019]380号提前下达2020年度土壤污染防治专项资金</t>
  </si>
  <si>
    <t>2110399-其他污染防治支出</t>
  </si>
  <si>
    <t>渝财教[2020]94号</t>
  </si>
  <si>
    <t>24小时城市书房</t>
  </si>
  <si>
    <t>2079999-其他文化旅游体育与传媒支出</t>
  </si>
  <si>
    <t>渝财农[2019]143号关于提前下达2020年农村综合改革转移支付预算的通知(2020年涉农资金统筹整合第二批(石扶领办〔2020〕 13 号),2020临溪镇李子经济林产业）</t>
  </si>
  <si>
    <t>校舍维修（中央资金）厨房、厕所零星整改(结转)</t>
  </si>
  <si>
    <t>渝财农[2020]139号关于提前下达2021年农业相关转移支付资金 （增殖放流项目）</t>
  </si>
  <si>
    <t>渝财建[2021]224号</t>
  </si>
  <si>
    <t>县自然灾害综合风险普查</t>
  </si>
  <si>
    <t>2240699-其他自然灾害防治支出</t>
  </si>
  <si>
    <t>校舍维修（中央资金）垃圾分类储藏室(结转)</t>
  </si>
  <si>
    <t>渝财农[2020]119号</t>
  </si>
  <si>
    <t>渝财农[2020]119号关于提前下达2021年中央林业改革发展资金  第一次松材线虫病防控治专项资金尾款</t>
  </si>
  <si>
    <t>渝财建[2020]174号</t>
  </si>
  <si>
    <t>石柱回龙中学校运动场看台及宿舍楼周边场地建设项目</t>
  </si>
  <si>
    <t>2120303-小城镇基础设施建设</t>
  </si>
  <si>
    <t>思源实验学校运动场整改</t>
  </si>
  <si>
    <t>渝财农[2021]13号</t>
  </si>
  <si>
    <t>渝财农[2021]13号关于下达2021年中央渔业发展补助资金</t>
  </si>
  <si>
    <t>校舍维修（中央资金）围墙排危(结转)</t>
  </si>
  <si>
    <t>渝财建[2019]369号 车辆购置税补助地方资金(第一批窄路基路面农村公路改造)（涉农整合2020年第十四批，石扶领办[2020]129号，石柱县乡村产业振兴试验示范基地基础设施建设项目（补差））</t>
  </si>
  <si>
    <t>渝财行[2020]48号</t>
  </si>
  <si>
    <t>司法装备经费（结转）</t>
  </si>
  <si>
    <t>渝财农[2020]61号关于下达2020年中央产粮大县奖励资金  涉农整合资金2020年第十一批，石扶领办[2020]105号，石柱县规模猪场贷款贴息</t>
  </si>
  <si>
    <t>渝财农[2019]136号关于提前下达2020年中央林业改革发展资金预算的通知(2020年涉农资金统筹整合第二批(石扶领办〔2020〕 13 号),2020年万安街道柳杉等速丰经济林产业）</t>
  </si>
  <si>
    <t>（结转）渝财建[2020]344号(石柱县G211县城至六塘段段)</t>
  </si>
  <si>
    <t>渝财农[2019]154号关于提前下达2020年水利发展资金预算的通知(2020年第一批涉农整合资金(不纳入涉农整合),石财〔2020〕104号 ,石柱县万朝镇农村饮用水源保护提质）</t>
  </si>
  <si>
    <t>渝财农[2019]143号关于提前下达2020年农村综合改革转移支付预算的通知(2020年涉农资金统筹整合第二批(石扶领办〔2020〕 13 号),2020年洗新乡柳杉速丰经济林产业）</t>
  </si>
  <si>
    <t>校舍维修（中央资金）零星整治(结转)</t>
  </si>
  <si>
    <t>渝财农[2019]154号关于提前下达2020年水利发展资金预算的通知(2020年第一批涉农整合资金(不纳入涉农整合),石财〔2020〕104号 ,水利行业节水机关建设）</t>
  </si>
  <si>
    <t>（结转）渝财建[2020]344号(石柱县G211县城至马武龙井岔路口至双庆段设计费))</t>
  </si>
  <si>
    <t>渝财教[2020]231号</t>
  </si>
  <si>
    <t>土家吊脚楼营造（结转）</t>
  </si>
  <si>
    <t>2070111-文化创作与保护</t>
  </si>
  <si>
    <t>渝财建[2019]369号 车辆购置税补助地方资金（第一批农村公路路网改善工程）((2020年涉农资金统筹整合第二批(石扶领办〔2020〕 13 号),石柱县2019年河嘴片区高标准农田建设项目)</t>
  </si>
  <si>
    <t>渝财农[2020]124号关于提前下达2021年水利发展资金（涉农整合2021年第二批,石扶领办[2021]13号,石柱县2021年农村饮水安全巩固提升项目（万朝镇万富村堰沟扁山坪塘水源工程））</t>
  </si>
  <si>
    <t>渝财农[2020]130号关于提前下达2021年中央财政农田建设补助资金（涉农整合2021年第二批,石扶领办[2021]13号,石柱县王场镇晚熟柑橘基地机耕道项目（高标准农田项目））</t>
  </si>
  <si>
    <t>渝财教[2021]27号</t>
  </si>
  <si>
    <t>义教2021年秋季营改食堂运行(结转)</t>
  </si>
  <si>
    <t>（结转）渝财建[2019]380号（铅锌矿区整治及生态修复项目可行性研究报告编制）</t>
  </si>
  <si>
    <t>（结转）渝财建[2020]348号（省道S516线K42+800至K55+500段预防性养护工程）</t>
  </si>
  <si>
    <t>渝财农[2020]124号关于提前下达2021年水利发展资金（涉农整合2021年第二批,石扶领办[2021]13号,石柱县三星乡三树村2021年农村饮水安全巩固提升工程（烂洞湾水库除险加固工程））</t>
  </si>
  <si>
    <t>渝财农[2020]124号关于提前下达2021年水利发展资金（涉农整合2021年第二批,石扶领办[2021]13号,万安街道龙坪村2020年农村饮水安全巩固提升工程）</t>
  </si>
  <si>
    <t>公用经费2021第一次义教春(结转)</t>
  </si>
  <si>
    <t>渝财农[2020]124号关于提前下达2021年水利发展资金（涉农整合2021年第二批,石扶领办[2021]13号,石柱县2021年农村饮水安全巩固提升项目（下路街道金章社区新屋组堰塘湾山坪塘水源工程））</t>
  </si>
  <si>
    <t>渝财教[2020]222号</t>
  </si>
  <si>
    <t>乡村教师2021年1</t>
  </si>
  <si>
    <t>渝财农[2020]124号关于提前下达2021年水利发展资金（涉农整合2021年第二批,石扶领办[2021]13号,鱼池镇三娇村2021年农村饮水安全巩固提升工程（山娇水厂））</t>
  </si>
  <si>
    <t>（结转）渝财建[2019]369号三河镇川主社区川都坝居民点公路通畅工程）</t>
  </si>
  <si>
    <t>渝财农[2020]93号关于下达2020年重庆市农村人居环境整治项目资金  涉农整合2020年第十三批,石扶领办[2020]126号,石柱县石家乡黄龙村杨公头产业基地农业基础设施建设项目</t>
  </si>
  <si>
    <t>（结转）渝财建[2019]369号黎场乡后湾</t>
  </si>
  <si>
    <t>渝财农[2021]81号</t>
  </si>
  <si>
    <t>2130504-农村基础设施建设</t>
  </si>
  <si>
    <t>渝财农[2019]143号关于提前下达2020年农村综合改革转移支付预算的通知(2020年涉农资金统筹整合第二批(石扶领办〔2020〕 13 号),2020年新乐乡李子等经济林产业）</t>
  </si>
  <si>
    <t>（结转）渝财建[2019]380号2020年度土壤污染防治专项资金（整治示范工程）</t>
  </si>
  <si>
    <t>渝财农[2019]143号关于提前下达2020年农村综合改革转移支付预算的通知(2020年涉农资金统筹整合第二批(石扶领办〔2020〕 13 号),2020年三益乡核桃树等经济林产业）</t>
  </si>
  <si>
    <t>渝财农[2020]124号关于提前下达2021年水利发展资金（涉农整合2021年第二批,石扶领办[2021]13号,石柱县2020年水土保持工程建设以奖代补项目（三河镇玉岭小流域））</t>
  </si>
  <si>
    <t>渝财农[2019]143号 农村综合改革转移支付资金（中央）（三星乡三树村美丽乡村建设）</t>
  </si>
  <si>
    <t>渝财教[2019]251号</t>
  </si>
  <si>
    <t>2020义教公用3次秋清算县统筹信息技术（设备采购）(结转)</t>
  </si>
  <si>
    <t>渝财农[2019]143号关于提前下达2020年农村综合改革转移支付预算的通知(2020年涉农资金统筹整合第二批(石扶领办〔2020〕 13 号),2020年万朝镇李子等经济林产业1）</t>
  </si>
  <si>
    <t>渝财农[2021]84号</t>
  </si>
  <si>
    <t>渝财农[2021]84号关于下达2021年中央林业生态保护恢复资金</t>
  </si>
  <si>
    <t>2110599-其他天然林保护支出</t>
  </si>
  <si>
    <t>渝财农[2020]75号</t>
  </si>
  <si>
    <t>渝财农[2020]75号关于下达第三批农村综合性改革试点资金(黄水镇金花村）</t>
  </si>
  <si>
    <t>渝财社[2020]243号</t>
  </si>
  <si>
    <t>渝财社[2020]243号关于提前下达2021年重大传染病防控中央补助资金（慢性病及相关危险因素监测）</t>
  </si>
  <si>
    <t>渝财农[2020]73号关于下达2020年农业可持续发展专项（长江经济带农业面源污染治理项目）资金（中央）  涉农整合2020年第十三批,石扶领办[2020]126号,石柱县黄水镇金花村2020年农村饮水安全巩固提升项目（中坝应急水源工程)</t>
  </si>
  <si>
    <t>（结转）渝财建[2019]369号马武镇香溪村坡脚至磺厂通畅工程</t>
  </si>
  <si>
    <t>渝财农[2020]57号</t>
  </si>
  <si>
    <t>315号县农委来函收回</t>
  </si>
  <si>
    <t>渝财教[2021]82号</t>
  </si>
  <si>
    <t>旅游营销激励奖补（结转）</t>
  </si>
  <si>
    <t>2070113-旅游宣传</t>
  </si>
  <si>
    <t>渝财预[2020]24号</t>
  </si>
  <si>
    <t>（结转）渝财预[2020]24号（环卫所工作经费（清运））</t>
  </si>
  <si>
    <t>2120501-城乡社区环境卫生</t>
  </si>
  <si>
    <t>渝财农[2019]143号关于提前下达2020年农村综合改革转移支付预算的通知(2020年涉农资金统筹整合第二批(石扶领办〔2020〕 13 号),2020年王家乡柳杉等速丰经济林产业1）</t>
  </si>
  <si>
    <t>渝财农[2019]154号关于提前下达2020年水利发展资金预算的通知(2020年涉农资金统筹整合第二批(石扶领办〔2020〕 13 号),2020年河嘴乡柳杉等速丰经济林产业2）</t>
  </si>
  <si>
    <t>渝财农[2020]124号关于提前下达2021年水利发展资金（涉农整合2021年第二批,石扶领办[2021]13号,石柱县2021年农村饮水安全巩固提升项目（下路街道集中供水工程水源地保护项目））</t>
  </si>
  <si>
    <t>渝财农[2021]103号</t>
  </si>
  <si>
    <t>渝财农[2021]103号关于下达2021年草原防火和林业执法监管能力提升项目中央基建投资</t>
  </si>
  <si>
    <t>渝财农[2019]136号关于提前下达2020年中央林业改革发展资金预算的通知(2020年涉农资金统筹整合第二批(石扶领办〔2020〕 13 号),2020年悦崍镇柳杉等速丰经济林产业1）</t>
  </si>
  <si>
    <t>渝财农[2021]81号关于下达2021年市级农村综合改革转移支付（财政涉农统筹整合第十批，石乡振[2021]85号，黄水镇金花村美丽乡村建设项目）</t>
  </si>
  <si>
    <t>渝财农[2020]124号关于提前下达2021年水利发展资金（涉农整合2021年第二批,石扶领办[2021]13号,石柱县河嘴乡同心村2021年农村饮水安全巩固提升工程）</t>
  </si>
  <si>
    <t>渝财农[2020]73号关于下达2020年农业可持续发展专项（长江经济带农业面源污染治理项目）资金（中央）  涉农整合2020年第十三批,石扶领办[2020]126号,石柱县六塘乡龙池村2020年农村饮水安全巩固提升项目（龙池村饮水水源及管道工程)</t>
  </si>
  <si>
    <t>渝财农[2020]124号关于提前下达2021年水利发展资金（涉农整合2021年第二批,石扶领办[2021]13号,石柱县2021年农村饮水安全巩固提升项目（六塘乡集中供水工程水源地保护项目））</t>
  </si>
  <si>
    <t>渝财教[2020]146号</t>
  </si>
  <si>
    <t>义教营改食堂运行费</t>
  </si>
  <si>
    <t>渝财农[2019]143号关于提前下达2020年农村综合改革转移支付预算的通知(2020年涉农资金统筹整合第二批(石扶领办〔2020〕 13 号),2020年三益乡李子树等经济林产业）</t>
  </si>
  <si>
    <t>（结转）渝财建[2019]369号下路街道上进村通组公路硬化项目）</t>
  </si>
  <si>
    <t>渝财农[2019]143号关于提前下达2020年农村综合改革转移支付预算的通知(2020年涉农资金统筹整合第二批(石扶领办〔2020〕 13 号),2020年中益乡刺槐等蜜源植物产业）（添扶贫类别）</t>
  </si>
  <si>
    <t xml:space="preserve">渝财农[2020]48号 </t>
  </si>
  <si>
    <t>（结转）渝财建[2019]369号马武镇宝连村土槽组公路通畅工程</t>
  </si>
  <si>
    <t>渝财农[2020]124号关于提前下达2021年水利发展资金（涉农整合2021年第二批,石扶领办[2021]13号,石柱县大歇镇双会村龙沙河山洪沟防治项目）</t>
  </si>
  <si>
    <t>（结转）渝财建[2019]369号六塘乡高龙村风田组郎家槽</t>
  </si>
  <si>
    <t>渝财农[2019]143号关于提前下达2020年农村综合改革转移支付预算的通知(2020年涉农资金统筹整合第二批(石扶领办〔2020〕 13 号),2020年黄鹤镇黄柏等经济林产业）</t>
  </si>
  <si>
    <t>2130799-其他农村综合改革支出</t>
  </si>
  <si>
    <t>渝财农[2019]143号关于提前下达2020年农村综合改革转移支付预算的通知(2020年涉农资金统筹整合第二批(石扶领办〔2020〕 13 号),2020年万安街道黄柏经济林产业）</t>
  </si>
  <si>
    <t>渝财农[2019]143号 农村综合改革转移支付资金（中央）（2020年涉农整合资金(不纳入涉农整合部分），美丽乡村建设——马武镇前锋村）</t>
  </si>
  <si>
    <t>校舍维修（中央资金）水车食堂屋顶漏水整治(结转)</t>
  </si>
  <si>
    <t>渝财农[2019]154号重庆市财政局关于提前下达2020年水利发展资金预算的通知  调整：涉农整合2020年第十四批,石扶领办[2020]129号,大歇镇黄山村2020年饮水安全工程洪灾损毁恢复项目（大歇自来水厂水源工程）</t>
  </si>
  <si>
    <t>渝财建[2020]304号</t>
  </si>
  <si>
    <t>渝财建[2020]304号（参照直达）（广阳坪滑坡收回）（结转）</t>
  </si>
  <si>
    <t>2240601-地质灾害防治</t>
  </si>
  <si>
    <t>校舍维修（市级资金）围墙及下水道整修(结转)</t>
  </si>
  <si>
    <t>渝财农[2020]124号关于提前下达2021年水利发展资金（涉农整合2021年第二批,石扶领办[2021]13号,悦崃镇新城村农村饮水安全巩固提升工程（新城水厂））</t>
  </si>
  <si>
    <t>渝财农[2020]124号关于提前下达2021年水利发展资金（涉农整合2021年第二批,石扶领办[2021]13号,石柱县2021年农村饮水安全巩固提升项目（王场镇集中供水工程水源地保护项目））</t>
  </si>
  <si>
    <t>渝财农[2021]81号关于下达2021年市级农村综合改革转移支付（财政涉农统筹整合第十批，石乡振[2021]85号，三河镇川主社区美丽乡村建设项目）</t>
  </si>
  <si>
    <t>渝财农[2021]29号关于下达2021年中央农业生产发展等资金</t>
  </si>
  <si>
    <t>渝财农[2019]154号关于提前下达2020年水利发展资金预算的通知(2020年涉农资金统筹整合第二批(石扶领办〔2020〕 13 号),创建全国有机农业示范基地县项目）</t>
  </si>
  <si>
    <t>渝财农[2020]75号关于下达第三批农村综合性改革试点资金（王家乡五岭村）</t>
  </si>
  <si>
    <t>渝财农[2019]143号关于提前下达2020年农村综合改革转移支付预算的通知(2020年涉农资金统筹整合第二批(石扶领办〔2020〕 13 号),2020年王家乡核桃等经济林产业）</t>
  </si>
  <si>
    <t>（结转）渝财建[2020]174号2020年保障性安居工程专项第一批中央基建投资</t>
  </si>
  <si>
    <t>渝财农[2021]71号</t>
  </si>
  <si>
    <t>2130142-农村道路建设</t>
  </si>
  <si>
    <t>渝财债[2021]66号</t>
  </si>
  <si>
    <t>渝财债[2021]66号关于下达2021年第六批政府债券资金（新增一般债券）（城乡环境基础设施建设项目）（美丽乡村建设—黄水镇金花村）</t>
  </si>
  <si>
    <t>公用经费公用经费2021第一次学前春(结转)</t>
  </si>
  <si>
    <t>渝财农[2020]120号</t>
  </si>
  <si>
    <t>渝财农[2020]120号关于提前下达2021年中央林业草原生态恢复保护资金（天然林保护补助）</t>
  </si>
  <si>
    <t>2110506-天然林保护工程建设</t>
  </si>
  <si>
    <t>渝财农[2019]143号关于提前下达2020年农村综合改革转移支付预算的通知(2020年涉农资金统筹整合第二批(石扶领办〔2020〕 13 号),2020年金铃乡柳杉等速丰经济林产业3）</t>
  </si>
  <si>
    <t>校舍维修（中央资金）校园文化(结转)</t>
  </si>
  <si>
    <t>渝财农[2020]75号关于下达第三批农村综合性改革试点资金（冷水镇八龙村）</t>
  </si>
  <si>
    <t>渝财公[2020]8号</t>
  </si>
  <si>
    <t>渝财公[2020]8号关于下达2020年度第二批中央农村环境整治资金(涉农整合2020年第五批,石扶领办[2020] 64 号,石柱县三益乡大堡村2020年农村饮水安全巩固提升项目（丛光园组饮水巩固提升工程)）</t>
  </si>
  <si>
    <t>渝财农[2019]154号关于提前下达2020年水利发展资金预算的通知(2020年涉农资金统筹整合第二批(石扶领办〔2020〕 13 号),石柱县2019年农村饮水安全工程管护补助（补差））</t>
  </si>
  <si>
    <t>2130335-农村人畜饮水</t>
  </si>
  <si>
    <t>渝财农[2019]154号关于提前下达2020年水利发展资金预算的通知(2020年涉农资金统筹整合第二批(石扶领办〔2020〕 13 号),石柱县中益乡2019年蜜源植物建设项目）</t>
  </si>
  <si>
    <t>渝财农[2020]124号关于提前下达2021年水利发展资金（涉农整合2021年第二批,石扶领办[2021]13号,石柱县2021年度县级及以下公益性水工程维修养护项目）</t>
  </si>
  <si>
    <t>（结转）渝财建[2019]369号玉石村通畅路工程</t>
  </si>
  <si>
    <t>渝财农[2019]136号关于提前下达2020年中央林业改革发展资金预算的通知(2020年涉农资金统筹整合第二批(石扶领办〔2020〕 13 号),2020年悦崍镇柳杉等速丰经济林产业2）</t>
  </si>
  <si>
    <t>渝财农[2019]154号关于提前下达2020年水利发展资金预算的通知(2020年涉农资金统筹整合第二批(石扶领办〔2020〕 13 号),石柱县2020年农村饮水安全水质监测项目）</t>
  </si>
  <si>
    <t>2130322-水利安全监督</t>
  </si>
  <si>
    <t>渝财农[2020]48号关于下达2020年水利发展资金(2020年涉农整合第十批，石扶领办[2020]89号，中益乡光明村蓝莓庄园滴灌设施建设项目)</t>
  </si>
  <si>
    <t>校舍维修（中央资金）B区白蚁防治(结转)</t>
  </si>
  <si>
    <t>（结转）渝财建[2019]369号临溪镇黎家村平桥—井场坝通畅工程</t>
  </si>
  <si>
    <t>渝财农[2020]73号关于下达2020年农业可持续发展专项（长江经济带农业面源污染治理项目）资金（中央）  涉农整合2020年第十三批,石扶领办[2020]126号,石柱县西沱镇西山村2020年跳脚石大堰建兴支渠硬化整治工程</t>
  </si>
  <si>
    <t>渝财农[2020]124号关于提前下达2021年水利发展资金（涉农整合2021年第二批,石扶领办[2021]13号,石柱县2021年农村饮水安全巩固提升项目（河嘴乡长沟村杨柳组寨湾山坪塘水源工程））</t>
  </si>
  <si>
    <t>渝财农[2019]143号关于提前下达2020年农村综合改革转移支付预算的通知(2020年涉农资金统筹整合第二批(石扶领办〔2020〕 13 号),2020年金竹乡柳杉等速丰经济林产业3）</t>
  </si>
  <si>
    <t>渝财农[2020]124号关于提前下达2021年水利发展资金（涉农整合2021年第二批,石扶领办[2021]13号,石柱县2020年水土保持工程建设以奖代补项目（黄水镇金花小流域））</t>
  </si>
  <si>
    <t>渝财教[2020]213号</t>
  </si>
  <si>
    <t>扩大学前</t>
  </si>
  <si>
    <t>渝财农[2019]136号关于提前下达2020年中央林业改革发展资金预算的通知(2020年涉农资金统筹整合第二批(石扶领办〔2020〕 13 号),2020年万安街道核桃等经济林产业）</t>
  </si>
  <si>
    <t>（结转）渝财建[2019]369号下路街道天泉村二邆岩</t>
  </si>
  <si>
    <t>渝财农[2020]124号关于提前下达2021年水利发展资金（涉农整合2021年第二批,石扶领办[2021]13号,石柱县2020年农村饮水安全巩固提升项目龙池坝水库水源联通工程）</t>
  </si>
  <si>
    <t>渝财农[2019]143号关于提前下达2020年农村综合改革转移支付预算的通知 (2020年涉农资金统筹整合第二批(石扶领办〔2020〕 13 号),2020年中益乡枣子经济林产业）（添扶贫项目）</t>
  </si>
  <si>
    <t>校舍维修（中央资金）校舍整修及设备采购(结转)</t>
  </si>
  <si>
    <t>渝财农[2019]143号关于提前下达2020年农村综合改革转移支付预算的通知(2020年涉农资金统筹整合第二批(石扶领办〔2020〕 13 号),2020年三益乡核桃等经济林产业）</t>
  </si>
  <si>
    <t>渝财农[2020]93号关于下达2020年重庆市农村人居环境整治项目资金  涉农整合2020年第十三批,石扶领办[2020]126号,2020年度创建全国有机农业示范基地县项目</t>
  </si>
  <si>
    <t>渝财农[2020]124号关于提前下达2021年水利发展资金（涉农整合2021年第二批,石扶领办[2021]13号,石柱县黄水镇金花村2021年农村饮水安全巩固提升项目（金花水厂））</t>
  </si>
  <si>
    <t>（结转）渝财农[2020]128号石柱县中益乡华溪村竹林湾新建公路项目</t>
  </si>
  <si>
    <t>渝财农[2019]143号关于提前下达2020年农村综合改革转移支付预算的通知(2020年涉农资金统筹整合第二批(石扶领办〔2020〕 13 号),2020年河嘴乡柳杉等速丰经济林产业1）</t>
  </si>
  <si>
    <t>渝财环[2021]24号</t>
  </si>
  <si>
    <t>（结转）渝财环[2021]24号（石柱土家族自治县环境卫生所重庆市石柱县下路街道等10个乡镇（街道）垃圾收运系统）</t>
  </si>
  <si>
    <t>渝财农[2020]124号关于提前下达2021年水利发展资金（涉农整合2021年第二批,石扶领办[2021]13号,南宾街道河坝村2021年农村饮水安全水源巩固提升工程）</t>
  </si>
  <si>
    <t>渝财农[2019]154号关于提前下达2020年水利发展资金预算的通知(2020年涉农资金统筹整合第二批(石扶领办〔2020〕 13 号),2020年河嘴乡柚子等经济林产业）</t>
  </si>
  <si>
    <t>渝财农[2020]124号关于提前下达2021年水利发展资金（涉农整合2021年第二批,石扶领办[2021]13号,石柱县2021年农村饮水安全巩固提升项目（冷水镇天河村六堡组上六堡山坪塘水源工程））</t>
  </si>
  <si>
    <t>渝财建[2020]193号</t>
  </si>
  <si>
    <t>（结转）渝财建[2020]193号（中益乡蒋新路水毁恢复建设项目）</t>
  </si>
  <si>
    <t>2240704-自然灾害灾后重建补助</t>
  </si>
  <si>
    <t>渝财教[2021]121号</t>
  </si>
  <si>
    <t>校舍维修（中央资金）功能室整修(结转)</t>
  </si>
  <si>
    <t>渝财农[2020]124号关于提前下达2021年水利发展资金（涉农整合2021年第二批,石扶领办[2021]13号,石柱县2021年农村饮水安全工程管护补助）</t>
  </si>
  <si>
    <t>渝财农[2020]130号关于提前下达2021年中央财政农田建设补助资金（涉农整合2021年第二批,石扶领办[2021]13号,石柱县2020年王家等（5）个乡镇高标准农田建设项目）</t>
  </si>
  <si>
    <t>（结转）渝财建[2019]369号黄鹤镇汪龙村叉路口至沟边通畅工程</t>
  </si>
  <si>
    <t>渝财教[2021]29号</t>
  </si>
  <si>
    <t>公用经费2021第四次义教秋追加524号(结转)</t>
  </si>
  <si>
    <t>校舍维修（中央资金）线路改造(结转)</t>
  </si>
  <si>
    <t>渝财农[2020]124号关于提前下达2021年水利发展资金（涉农整合2021年第二批,石扶领办[2021]13号,石柱县2021年农村饮水安全巩固提升项目（临溪镇集中供水工程水源地保护项目））</t>
  </si>
  <si>
    <t>渝财农[2020]119号关于提前下达2021年中央林业改革发展资金（政策到期后符合条件的上一轮退耕还生态林（退耕））</t>
  </si>
  <si>
    <t>渝财农[2020]124号关于提前下达2021年水利发展资金（涉农整合2021年第二批,石扶领办[2021]13号,石柱县2021年农村饮水安全巩固提升项目（龙沙镇永丰村长兴组牛栏坪山坪塘水源工程））</t>
  </si>
  <si>
    <t>渝财农[2020]124号关于提前下达2021年水利发展资金（涉农整合2021年第二批,石扶领办[2021]13号,石柱县王场镇2021年农村饮水安全巩固提升项目（桃花大堰灌区续建配套与节水改造项目））</t>
  </si>
  <si>
    <t>渝财农[2020]124号关于提前下达2021年水利发展资金（涉农整合2021年第二批,石扶领办[2021]13号,石柱县2021年农村饮水安全巩固提升项目（沿溪镇集中供水工程水源地保护项目））</t>
  </si>
  <si>
    <t>渝财农[2020]124号关于提前下达2021年水利发展资金（涉农整合2021年第二批,石扶领办[2021]13号,洗新乡2020年农村饮水安全巩固提升项目（肖家坪饮水工程））</t>
  </si>
  <si>
    <t>渝财农[2020]53号关于下达2020年中央农业生产发展资金  涉农整合资金2020年第十一批，石扶领办[2020]105号，三河镇中药材加工项目</t>
  </si>
  <si>
    <t>渝财农[2019]154号关于提前下达2020年水利发展资金预算的通知(2020年第一批涉农整合资金(不纳入涉农整合),石财〔2020〕104号 ,石柱县万安街道农村饮用水源保护提质）</t>
  </si>
  <si>
    <t>渝财建[2020]304（参照直达）（大塝滑坡／沈家梁上滑坡收回）（结转）</t>
  </si>
  <si>
    <t>校舍维修（市级资金）公交停车场(结转)</t>
  </si>
  <si>
    <t>渝财农[2019]136号关于提前下达2020年中央林业改革发展资金预算的通知(2020年涉农资金统筹整合第二批(石扶领办〔2020〕 13 号),2020年悦崍镇李子等经济林产业）</t>
  </si>
  <si>
    <t xml:space="preserve">渝财农[2020]37号 </t>
  </si>
  <si>
    <t>渝财环[2021]25号</t>
  </si>
  <si>
    <t>2110302-水体</t>
  </si>
  <si>
    <t>渝财农[2019]136号关于提前下达2020年中央林业改革发展资金预算的通知(2020年涉农资金统筹整合第二批(石扶领办〔2020〕 13 号),2020年西沱镇梨树等经济林产业）</t>
  </si>
  <si>
    <t>（结转）渝财建[2019]369号六塘乡黄腊村夹夹石至广阳坪通达工程）</t>
  </si>
  <si>
    <t>渝财农[2020]124号关于提前下达2021年水利发展资金  中小河流治理（涉农整合2021年第十一批,石乡振[2021]86号,石柱县龙潭河龙潭乡重点河段综合治理工程）</t>
  </si>
  <si>
    <t>渝财农[2021]56号</t>
  </si>
  <si>
    <t>渝财农[2021]56号关于下达2021年下达中央农村综合改革转移支付（涉农整合2021年第十一批,石乡振[2021]86号，冷水镇玉龙村美丽乡村建设项目）</t>
  </si>
  <si>
    <t>2130599-其他巩固脱贫衔接乡村振兴支出</t>
  </si>
  <si>
    <t>渝财农[2020]124号关于提前下达2021年水利发展资金（涉农整合2021年第二批,石扶领办[2021]13号,石柱县悦崃镇新城村2020年农村饮水安全巩固提升项目（新城村农村安全饮水巩固提升工程)）</t>
  </si>
  <si>
    <t>校舍维修（中央资金）愉悦楼屋顶整修(结转)</t>
  </si>
  <si>
    <t>校舍维修（中央资金）零星整修项目(结转)</t>
  </si>
  <si>
    <t>渝财农[2019]143号关于提前下达2020年农村综合改革转移支付预算的通知(2020年涉农资金统筹整合第二批(石扶领办〔2020〕 13 号),2020年新乐乡柳杉等速丰经济林产业3）</t>
  </si>
  <si>
    <t xml:space="preserve">渝财农[2020]47号 </t>
  </si>
  <si>
    <t>渝财农[2020]47号关于下达2020年生猪（牛羊）调出大县奖励资金</t>
  </si>
  <si>
    <t>渝财农[2020]73号关于下达2020年农业可持续发展专项（长江经济带农业面源污染治理项目）资金（中央）  涉农整合2020年第十三批,石扶领办[2020]126号,石柱县大歇镇大歇村2020年农村饮水安全巩固提升项目（东方红水库三河支渠至大歇水厂引水管道工程)</t>
  </si>
  <si>
    <t>校舍维修（中央资金）厕所整治(结转)</t>
  </si>
  <si>
    <t>（结转）渝财农[2021]71号石乡振[2021]74号(石柱县中益乡华溪村中坪道路改建项目)</t>
  </si>
  <si>
    <t>渝财农[2019]143号关于提前下达2020年农村综合改革转移支付预算的通知(2020年涉农资金统筹整合第二批(石扶领办〔2020〕 13 号),2020年河嘴乡柚子等经济林产业）</t>
  </si>
  <si>
    <t>校舍维修（中央资金）科普园(结转)</t>
  </si>
  <si>
    <t>渝财农[2020]53号关于下达2020年中央农业生产发展资金  涉农整合资金2020年第十一批，石扶领办[2020]105号，石柱莼菜地理标志农产品保护工程项目</t>
  </si>
  <si>
    <t>渝财社[2021]114号</t>
  </si>
  <si>
    <t>渝财社[2021]114号关于下达英雄烈士纪念设施整修工程中央补助资金</t>
  </si>
  <si>
    <t>校舍维修（中央资金）厕所改造(结转)</t>
  </si>
  <si>
    <t>渝财公[2020]8号关于下达2020年度第二批中央农村环境整治资金(涉农整合2020年第五批,石扶领办[2020] 64 号,石柱县悦崃镇蜜红村2020年农村饮水安全巩固提升项目（蜜红村农村安全饮水巩固提升工程)）</t>
  </si>
  <si>
    <t>（结转）渝财建[2019]369号黄鹤镇鱼龙村新房子至后槽通畅工程</t>
  </si>
  <si>
    <t>（结转）渝财建[2019]369号金竹乡建设村回龙</t>
  </si>
  <si>
    <t>校舍维修（中央资金）楼面防漏整治(结转)</t>
  </si>
  <si>
    <t>渝财农[2020]124号关于提前下达2021年水利发展资金（涉农整合2021年第二批,石扶领办[2021]13号,石柱县2020年临溪镇高标准农田建设项目）</t>
  </si>
  <si>
    <t>渝财农[2019]143号关于提前下达2020年农村综合改革转移支付预算的通知(2020年涉农资金统筹整合第二批(石扶领办〔2020〕 13 号),2020年大歇镇板栗产业）</t>
  </si>
  <si>
    <t>渝财农[2020]124号关于提前下达2021年水利发展资金（涉农整合2021年第二批,石扶领办[2021]13号,石柱县2021年农村饮水安全巩固提升项目（南宾街道集中供水工程水源地保护项目））</t>
  </si>
  <si>
    <t>校舍维修（中央资金）运动场及零星整治(结转)</t>
  </si>
  <si>
    <t>渝财农[2020]143号</t>
  </si>
  <si>
    <t>渝财农[2020]143号关于下达2020年中央农业资源及生态保护补助资金（长江禁捕退捕直接相关工作）（长江禁捕水域“三无”船舶拆解销毁奖励资金）</t>
  </si>
  <si>
    <t>2130135-农业资源保护修复与利用</t>
  </si>
  <si>
    <t>渝财农[2021]28号</t>
  </si>
  <si>
    <t>渝财农[2021]28号关于下达2021年中央农业资源及生态保护补助资金</t>
  </si>
  <si>
    <t>渝财农[2020]124号关于提前下达2021年水利发展资金  石柱县2021年水库大坝安全评价项目</t>
  </si>
  <si>
    <t>渝财农[2021]29号关于下达2021年中央农业生产发展等资金（农村人居环境整治）（涉农整合2021年第十一批,石乡振[2021]86号，石柱县农村人居环境整治专项2020年项目）</t>
  </si>
  <si>
    <t>渝财农[2019]154号重庆市财政局关于提前下达2020年水利发展资金预算的通知  调整：涉农整合2020年第十四批,石扶领办[2020]129号,龙沙镇沿马路2020年饮水安全工程洪灾损毁恢复项目（沿马路渠道修复）</t>
  </si>
  <si>
    <t>渝财农[2020]53号关于下达2020年中央农业生产发展资金  涉农整合资金2020年第十一批，石扶领办[2020]105号，2020年新型职业农民培育项目</t>
  </si>
  <si>
    <t>（结转）渝财农[2020]93号沙子镇2020年农村公路水毁恢复工程</t>
  </si>
  <si>
    <t>渝财农[2019]154号关于提前下达2020年水利发展资金预算的通知(2020年涉农资金统筹整合第二批(石扶领办〔2020〕 13 号),石柱县中益乡光明村深度调整农业产业结构脆红李基地建设标准化冷藏库）（添扶贫类别）</t>
  </si>
  <si>
    <t>渝财农[2020]130号关于提前下达2021年中央财政农田建设补助资金（涉农整合2021年第二批,石扶领办[2021]13号,龙沙镇中海村核桃基地基础设施项目（高标准农田项目））</t>
  </si>
  <si>
    <t>渝财农[2020]124号关于提前下达2021年水利发展资金（涉农整合2021年第二批,石扶领办[2021]13号,石柱县2021年农村饮水安全巩固提升项目（万安街道黄鹿村石堡组艾家遍山坪塘水源工程））</t>
  </si>
  <si>
    <t>渝财农[2020]124号关于提前下达2021年水利发展资金（涉农整合2021年第二批,石扶领办[2021]13号,石柱县2021年农村饮水安全巩固提升项目（悦崃镇联合村上院组沙坝山坪塘水源工程））</t>
  </si>
  <si>
    <t>渝财农[2019]136号关于提前下达2020年中央林业改革发展资金预算的通知(2020年涉农资金统筹整合第二批(石扶领办〔2020〕 13 号),2020年下路街道三代杉等速丰经济林产业2）</t>
  </si>
  <si>
    <t>渝财农[2020]143号关于下达2020年中央农业资源及生态保护补助资金（长江禁捕退捕直接相关工作）</t>
  </si>
  <si>
    <t>（结转）渝财农[2020]93号2018年石柱县万朝镇农村人居环境改善项目</t>
  </si>
  <si>
    <t>校舍维修（中央资金）云梯校区过道装修(结转)</t>
  </si>
  <si>
    <t>渝财农[2019]154号关于提前下达2020年水利发展资金预算的通知(2020年涉农资金统筹整合第二批(石扶领办〔2020〕 13 号),中益乡星级养蜂示范户培育）（添扶贫类别）</t>
  </si>
  <si>
    <t>渝财农[2021]75号</t>
  </si>
  <si>
    <t>渝财农[2021]75号关于下达2021年中央农业生产和水利救灾资金（第三批）</t>
  </si>
  <si>
    <t>渝财农[2021]60号</t>
  </si>
  <si>
    <t>渝财农[2021]60号关于下达2021年重点区域生态保护和修复专项中央基建投资</t>
  </si>
  <si>
    <t>2110401-生态保护</t>
  </si>
  <si>
    <t>渝财农[2019]143号关于提前下达2020年农村综合改革转移支付预算的通知(2020年涉农资金统筹整合第二批(石扶领办〔2020〕 13 号),2020年王家乡柳杉等速丰经济林产业2）</t>
  </si>
  <si>
    <t>校舍维修（中央资金）室外线路改造(结转)</t>
  </si>
  <si>
    <t>渝财农[2020]124号关于提前下达2021年水利发展资金（涉农整合2021年第二批,石扶领办[2021]13号,石柱县2021年农村饮水安全巩固提升项目（河嘴乡旗峰村小钢组小山塘山坪塘水源工程））</t>
  </si>
  <si>
    <t>（结转）渝财建[2019]380号（石柱县龙潭河流域铅锌矿综合整治规划编制）</t>
  </si>
  <si>
    <t>渝财教[2021]54号</t>
  </si>
  <si>
    <t>领雁工程(结转)</t>
  </si>
  <si>
    <t>2050803-培训支出</t>
  </si>
  <si>
    <t xml:space="preserve">渝财农[2020]50号 </t>
  </si>
  <si>
    <t>渝财农[2020]50号关于下达2020年中央林业改革发展资金</t>
  </si>
  <si>
    <t>渝财农[2020]37号关于下达2020年中小河流治理工程等（第一批）资金（中央资金）(2020年涉农整合第十批，石扶领办[2020]89号，石柱县2020年坡耕地水土流失综合治理工程玉龙项目区)</t>
  </si>
  <si>
    <t>2130310-水土保持</t>
  </si>
  <si>
    <t>渝财农[2020]73号关于下达2020年农业可持续发展专项（长江经济带农业面源污染治理项目）资金（中央）  涉农整合2020年第十三批,石扶领办[2020]126号,悦崃镇深度调整农业产业结构（退耕还林补植补造）2020年悦崃镇李子经济林产业</t>
  </si>
  <si>
    <t>校舍维修（中央资金）校舍维修(结转)</t>
  </si>
  <si>
    <t>渝财农[2020]124号关于提前下达2021年水利发展资金（涉农整合2021年第二批,石扶领办[2021]13号,大歇镇高杨村2021年农村饮水安全巩固提升工程）</t>
  </si>
  <si>
    <t>渝财农[2019]154号重庆市财政局关于提前下达2020年水利发展资金预算的通知  调整：涉农整合2020年第十四批,石扶领办[2020]129号,石柱县2020年临溪镇高标准农田建设项目</t>
  </si>
  <si>
    <t>渝财农[2020]124号关于提前下达2021年水利发展资金  石柱县29座小型水库大坝安全管理应急预案和调度运行方案编制项目</t>
  </si>
  <si>
    <t>渝财农[2020]124号关于提前下达2021年水利发展资金（涉农整合2021年第二批,石扶领办[2021]13号,石柱县三星乡石星2019年农村饮水安全巩固提升项目（双溪子沟水源工程））</t>
  </si>
  <si>
    <t>校舍维修（中央资金）堡坎整治(结转)</t>
  </si>
  <si>
    <t>渝财农[2019]154号重庆市财政局关于提前下达2020年水利发展资金预算的通知  调整：涉农整合2020年第十四批,石扶领办[2020]129号,石柱县王场镇2020年农村饮水安全巩固提升项目（王场水厂水源水管网改造工程）</t>
  </si>
  <si>
    <t>渝财农[2020]75号关于下达第三批农村综合性改革试点资金(王场镇双龙村）</t>
  </si>
  <si>
    <t>（结转）渝财农[2021]71号关石乡振[2021]74号(中益乡2021年脱贫村公路水毁恢复重建工程（第一批）)</t>
  </si>
  <si>
    <t>渝财农[2020]75号关于下达第三批农村综合性改革试点资金（龙沙镇中海村）</t>
  </si>
  <si>
    <t>校舍维修（中央资金）校园环境整治(结转)</t>
  </si>
  <si>
    <t>渝财农[2020]124号关于提前下达2021年水利发展资金（涉农整合2021年第二批,石扶领办[2021]13号,石柱县2021年农村饮水安全巩固提升项目（万朝镇万富村荣盛山坪塘水源工程））</t>
  </si>
  <si>
    <t>校舍维修（中央资金）调整为功能室整修(结转)</t>
  </si>
  <si>
    <t>渝财农[2019]143号 农村综合改革转移支付资金（中央）（冷水镇八龙村美丽乡村建设）</t>
  </si>
  <si>
    <t>（结转）渝财建[2019]369号沙子镇桃园村双院至八角半通畅工程</t>
  </si>
  <si>
    <t>（结转）渝财建[2019]369号河嘴乡联盟村张家沟</t>
  </si>
  <si>
    <t>渝财农[2019]143号关于提前下达2020年农村综合改革转移支付预算的通知(2020年涉农资金统筹整合第二批(石扶领办〔2020〕 13 号),2020临溪镇皱皮木瓜经济林产业）</t>
  </si>
  <si>
    <t>渝财农[2020]124号关于提前下达2021年水利发展资金（涉农整合2021年第二批,石扶领办[2021]13号,石柱县2021年农村饮水安全巩固提升项目（马武镇集中供水工程水源地保护项目））</t>
  </si>
  <si>
    <t>渝财农[2019]136号关于提前下达2020年中央林业改革发展资金预算的通知(2020年涉农资金统筹整合第二批(石扶领办〔2020〕 13 号),2020年西沱镇李子树等经济林产业）</t>
  </si>
  <si>
    <t>（结转）渝财建[2019]369号六塘乡回龙村老屋基至炭厂坡通达工程）</t>
  </si>
  <si>
    <t>渝财农[2020]73号关于下达2020年农业可持续发展专项（长江经济带农业面源污染治理项目）资金（中央）  涉农整合2020年第十三批,石扶领办[2020]126号,石柱县鱼池镇团结村2020年农村饮水安全巩固提升项目（岩口至茨竹垭管网工程)</t>
  </si>
  <si>
    <t>渝财农[2019]136号关于下达2020年中央林业改革发展资金（森林资源管护资金）</t>
  </si>
  <si>
    <t>2130209-森林生态效益补偿</t>
  </si>
  <si>
    <t>渝财农[2019]154号关于提前下达2020年水利发展资金预算的通知(2020年涉农资金统筹整合第二批(石扶领办〔2020〕 13 号),石柱县万安街道水源建设项目（擦耳岩水库））</t>
  </si>
  <si>
    <t>渝财农[2020]124号关于提前下达2021年水利发展资金（涉农整合2021年第二批,石扶领办[2021]13号,石柱县2021年农村饮水安全巩固提升项目（枫木镇集中供水工程水源地保护项目））</t>
  </si>
  <si>
    <t>渝财农[2021]82号</t>
  </si>
  <si>
    <t>渝财农[2021]82号关于下达2021年中央林业改革发展资金（财政涉农统筹整合第十批，石乡振[2021]85号，金铃乡2021年农村饮水安全巩固提升项目（金铃乡场镇水厂巩固提升工程））</t>
  </si>
  <si>
    <t>校舍维修（中央资金）水车食堂整治(结转)</t>
  </si>
  <si>
    <t>渝财农[2020]119号关于提前下达2021年中央林业改革发展资金（涉农整合2021年第二批,石扶领办[2021]13号,2021年下路街道林业产业提升项目</t>
  </si>
  <si>
    <t xml:space="preserve">渝财农[2020]34号 </t>
  </si>
  <si>
    <t>渝财农[2020]34号关于下达2020年农村“厕所革命”市级奖补资金(2020年涉农整合第十批，石扶领办[2020]89号，石柱县2019年河嘴片区高标准农田建设项目）</t>
  </si>
  <si>
    <t>渝财农[2020]124号关于提前下达2021年水利发展资金（涉农整合2021年第二批,石扶领办[2021]13号,石柱县2021年水土保持重点工程沙子河小流域）</t>
  </si>
  <si>
    <t>渝财农[2019]143号关于提前下达2020年农村综合改革转移支付预算的通知(2020年涉农资金统筹整合第二批(石扶领办〔2020〕 13 号),2020年大歇镇核桃等经济林产业）</t>
  </si>
  <si>
    <t>校舍维修（中央资金）屋顶漏水整治(结转)</t>
  </si>
  <si>
    <t>渝财农[2020]124号关于提前下达2021年水利发展资金（涉农整合2021年第二批,石扶领办[2021]13号,三星乡2021年农村饮水安全巩固提升项目（场镇水厂改扩建工程））</t>
  </si>
  <si>
    <t>渝财农[2020]124号关于提前下达2021年水利发展资金（涉农整合2021年第二批,石扶领办[2021]13号,万安街道华丰社区供水改造工程项目）</t>
  </si>
  <si>
    <t>渝财教[2020]242号</t>
  </si>
  <si>
    <t>旅游发展专项242（结转）</t>
  </si>
  <si>
    <t>2070199-其他文化和旅游支出</t>
  </si>
  <si>
    <t>校舍维修（中央资金）调整为办公楼围墙装饰支架拆除整改(结转)</t>
  </si>
  <si>
    <t>公安局装备器械经费（结转）</t>
  </si>
  <si>
    <t>2040299-其他公安支出</t>
  </si>
  <si>
    <t>渝财农[2020]124号关于提前下达2021年水利发展资金（涉农整合2021年第二批,石扶领办[2021]13号,石柱县万安街道灯盏村2020年农村饮水安全巩固提升工程（万安街道灯盏村集中水厂））</t>
  </si>
  <si>
    <t>渝财教[2020]65号</t>
  </si>
  <si>
    <t>2020年特殊教育补助资金（市级）(结转)</t>
  </si>
  <si>
    <t>2050701-特殊学校教育</t>
  </si>
  <si>
    <t>渝财农[2020]61号关于下达2020年中央产粮大县奖励资金  涉农整合资金2020年第十一批，石扶领办[2020]105号，三河镇辣椒科技研发项目</t>
  </si>
  <si>
    <t>渝财环[2021]25号2021年度中央农村环境整治资金（结转）</t>
  </si>
  <si>
    <t xml:space="preserve">渝财农[2020]51号 </t>
  </si>
  <si>
    <t>渝财农[2020]51号关于下达2020年农村综合改革转移支付(2020年涉农整合第十批，石扶领办[2020]89号，石柱县2019年河嘴片区高标准农田建设项目)</t>
  </si>
  <si>
    <t>渝财农[2020]124号关于提前下达2021年水利发展资金（涉农整合2021年第二批,石扶领办[2021]13号,石柱县2021年农村饮水安全巩固提升项目（万安街道集中供水工程水源地保护项目））</t>
  </si>
  <si>
    <t>渝财农[2019]143号关于提前下达2020年农村综合改革转移支付预算的通知(2020年涉农资金统筹整合第二批(石扶领办〔2020〕 13 号),2020年新乐乡核桃等经济林产业）</t>
  </si>
  <si>
    <t>（结转）渝财农[2021]71号石乡振[2021]74号(中益乡2021年非脱贫村公路水毁重建工程（第一批）)</t>
  </si>
  <si>
    <t>渝财农[2020]124号关于提前下达2021年水利发展资金（涉农整合2021年第二批,石扶领办[2021]13号,石柱县2021年农村饮水安全巩固提升项目（万安街道黄鹿村黄六组三文冲山坪塘水源工程））</t>
  </si>
  <si>
    <t>382县农委关于划拨2019年有机农业示范基地建设项目尾款并收回剩余项目资金的函</t>
  </si>
  <si>
    <t>2130122_农业生产发展</t>
  </si>
  <si>
    <t>渝财农[2020]124号关于提前下达2021年水利发展资金（涉农整合2021年第二批,石扶领办[2021]13号,石柱县2021年农村饮水安全巩固提升项目（王家乡集中供水工程水源地保护项目））</t>
  </si>
  <si>
    <t>渝财农[2019]154号关于提前下达2020年水利发展资金预算的通知(2020年涉农资金统筹整合第二批(石扶领办〔2020〕 13 号),2020年石家乡李子树等经济林产业）</t>
  </si>
  <si>
    <t>（结转）渝财建[2019]369号河嘴乡富民村转拐石</t>
  </si>
  <si>
    <t>渝财农【2021】82号</t>
  </si>
  <si>
    <t>渝财农[2020]124号关于提前下达2021年水利发展资金（涉农整合2021年第二批,石扶领办[2021]13号,石柱县2021年农村饮水安全巩固提升项目（西沱镇集中供水工程水源地保护项目））</t>
  </si>
  <si>
    <t>渝财农[2020]118号关于提前下达2021年产粮大县奖励资金部分预算指标</t>
  </si>
  <si>
    <t>渝财农[2020]124号关于提前下达2021年水利发展资金（涉农整合2021年第二批,石扶领办[2021]13号,石柱县2021年农村饮水安全巩固提升项目（三星乡集中供水工程水源地保护项目））</t>
  </si>
  <si>
    <t>2020-2021年度第二次松材线虫病防控治专项资金</t>
  </si>
  <si>
    <t>渝财农[2020]124号关于提前下达2021年水利发展资金（涉农整合2021年第二批,石扶领办[2021]13号,石柱县2021年农村饮水安全巩固提升项目（金玲乡集中供水工程水源地保护项目））</t>
  </si>
  <si>
    <t>渝财农[2020]73号关于下达2020年农业可持续发展专项（长江经济带农业面源污染治理项目）资金（中央）  涉农整合2020年第十三批,石扶领办[2020]126号,石柱县鱼池镇金竹村2020年农村饮水安全巩固提升项目（金竹村大寨梁饮水工程)</t>
  </si>
  <si>
    <t>渝财农[2019]154号重庆市财政局关于提前下达2020年水利发展资金预算的通知  调整：涉农整合2020年第十四批,石扶领办[2020]129号,石柱县2020年农村饮水安全巩固提升项目龙池坝水库水源联通工程</t>
  </si>
  <si>
    <t>渝财农[2019]143号关于提前下达2020年农村综合改革转移支付预算的通知(2020年涉农资金统筹整合第二批(石扶领办〔2020〕 13 号),2020年西沱镇栾树等速丰经济林产业）</t>
  </si>
  <si>
    <t>渝财农[2020]130号关于提前下达2021年中央财政农田建设补助资金（涉农整合2021年第二批,石扶领办[2021]13号,石柱县2020年临溪镇高标准农田建设项目）</t>
  </si>
  <si>
    <t>渝财农[2019]143号关于提前下达2020年农村综合改革转移支付预算的通知(2020年涉农资金统筹整合第二批(石扶领办〔2020〕13、51号),调整：2020年中益乡刺槐等速丰经济林产业）</t>
  </si>
  <si>
    <t>渝财农[2020]73号关于下达2020年农业可持续发展专项（长江经济带农业面源污染治理项目）资金（中央）  涉农整合2020年第十三批,石扶领办[2020]126号,石柱县临溪镇前进村、民主村2020年农村饮水安全巩固提升项目（临溪镇水厂至前进、民主村管网延伸工程)</t>
  </si>
  <si>
    <t>渝财农[2020]73号关于下达2020年农业可持续发展专项（长江经济带农业面源污染治理项目）资金（中央）  涉农整合2020年第十三批,石扶领办[2020]126号,石柱县大歇镇流水村2020年农村饮水安全巩固提升项目（流水村饮水水源整治工程)</t>
  </si>
  <si>
    <t>渝财农[2019]154号重庆市财政局关于提前下达2020年水利发展资金预算的通知  调整：涉农整合2020年第十四批,石扶领办[2020]129号,悦崃镇寺院村2020年饮水安全工程洪灾损毁恢复项目（陈家大湾渠道排危）</t>
  </si>
  <si>
    <t>渝财农[2020]73号关于下达2020年农业可持续发展专项（长江经济带农业面源污染治理项目）资金（中央）  涉农整合2020年第十三批,石扶领办[2020]126号,石柱县大歇镇龙泉村2020年农村饮水安全巩固提升项目（墨斗溪水源整治工程)</t>
  </si>
  <si>
    <t>渝财农[2021]82号关于下达2021年中央林业改革发展资金（湿地等生态保护支出）</t>
  </si>
  <si>
    <t>渝财建[2021]79号</t>
  </si>
  <si>
    <t>（结转）渝财建[2021]79号(老旧小区改造500万元、棚户区改造680万元)</t>
  </si>
  <si>
    <t>渝财农[2020]124号关于提前下达2021年水利发展资金（涉农整合2021年第二批,石扶领办[2021]13号,石柱县2021年农村饮水安全巩固提升项目（龙潭乡集中供水工程水源地保护项目））</t>
  </si>
  <si>
    <t>渝财农[2020]73号关于下达2020年农业可持续发展专项（长江经济带农业面源污染治理项目）资金（中央）  涉农整合2020年第十三批,石扶领办[2020]126号,石柱县西沱镇玉石、竹景山渠堰整治</t>
  </si>
  <si>
    <t>2020年校舍维修</t>
  </si>
  <si>
    <t>渝财农[2019]143号关于提前下达2020年农村综合改革转移支付预算的通知 (2020年涉农资金统筹整合第二批(石扶领办〔2020〕13号、51号),调整：2020年中益乡刺槐等速丰经济林产业）</t>
  </si>
  <si>
    <t>渝财农[2020]48号关于下达2020年水利发展资金(2020年涉农整合第十批，石扶领办[2020]89号，石柱县2019年河嘴片区高标准农田建设项目)</t>
  </si>
  <si>
    <t>办案中心升级改造（结转）</t>
  </si>
  <si>
    <t>渝财农[2019]154号重庆市财政局关于提前下达2020年水利发展资金预算的通知  调整：涉农整合2020年第十四批,石扶领办[2020]129号,石柱县桥头镇野鹤村2020年农村饮水安全巩固提升工程（桥头镇野鹤村集中水厂）</t>
  </si>
  <si>
    <t>校舍维修（中央资金）屋顶漏水(结转)</t>
  </si>
  <si>
    <t>（结转）渝财农[2020]137号（石扶领办[2021]13号财政涉农资金统筹整合2021年第二批）</t>
  </si>
  <si>
    <t>（结转）渝财建[2019]369号三星乡五斗村猫鼻梁至五斗坝通畅工程</t>
  </si>
  <si>
    <t>渝财农[2020]73号关于下达2020年农业可持续发展专项（长江经济带农业面源污染治理项目）资金（中央）  涉农整合2020年第十三批,石扶领办[2020]126号,石柱县悦崃镇新城村2020年农村饮水安全巩固提升项目（新城村农村安全饮水巩固提升工程)</t>
  </si>
  <si>
    <t>渝财教[2020]99号</t>
  </si>
  <si>
    <t>文明实践中心建设（结转）</t>
  </si>
  <si>
    <t>渝财农[2019]143号关于提前下达2020年农村综合改革转移支付预算的通知(2020年涉农资金统筹整合第二批(石扶领办〔2020〕 13 号),2020年金铃乡柳杉等速丰经济林产业2）</t>
  </si>
  <si>
    <t>渝财建[2019]369号 车辆购置税补助地方资金(第一批村道安防工程）  （涉农整合2020年第十四批，石扶领办[2020]129号，三河镇辣椒加工项目）</t>
  </si>
  <si>
    <t>渝财农[2019]143号关于提前下达2020年农村综合改革转移支付预算的通知(2020年涉农资金统筹整合第二批(石扶领办〔2020〕 13 号),2020年中益乡笋竹等经济林产业）（添扶贫类别）</t>
  </si>
  <si>
    <t>渝财农[2019]143号关于提前下达2020年农村综合改革转移支付预算的通知(2020年涉农资金统筹整合第二批(石扶领办〔2020〕 13 号),2020年枫木镇李子等经济林产业）</t>
  </si>
  <si>
    <t>校舍维修（中央资金）屋面整治(结转)</t>
  </si>
  <si>
    <t>渝财环[2021]27号</t>
  </si>
  <si>
    <t>（结转）渝财环[2021]27号（石柱县龙潭乡废弃矿渣综合处置示范工程（一期））</t>
  </si>
  <si>
    <t>（结转）渝财环[2021]25号（石乡振[2021]75号（鱼池镇河道污染治理）</t>
  </si>
  <si>
    <t>（结转）渝财建[2019]369号下路街道双香村大地垭口至回龙山通畅项目</t>
  </si>
  <si>
    <t>渝财农[2019]154号关于提前下达2020年水利发展资金预算的通知(2020年涉农资金统筹整合第二批(石扶领办〔2020〕 13 号),石柱县2020年农村饮水安全巩固提升项目龙池坝水库水源联通工程）</t>
  </si>
  <si>
    <t>渝财农[2019]154号关于提前下达2020年水利发展资金预算的通知(2020年涉农资金统筹整合第二批(石扶领办〔2020〕 13 号),石柱县2020年国家水土保持重点工程）</t>
  </si>
  <si>
    <t>渝财农[2020]37号关于下达2020年中小河流治理工程等（第一批）资金（中央资金）(2020年涉农整合第十批，石扶领办[2020]89号，石柱县2019年河嘴片区高标准农田建设项目)</t>
  </si>
  <si>
    <t>渝财农[2020]124号关于提前下达2021年水利发展资金（涉农整合2021年第二批,石扶领办[2021]13号,石柱县2021年农村饮水安全巩固提升项目（鱼池镇金竹村三合组羊角冲山坪塘水源工程））</t>
  </si>
  <si>
    <t>渝财农[2019]143号关于提前下达2020年农村综合改革转移支付预算的通知(2020年涉农资金统筹整合第二批(石扶领办〔2020〕 13 号),2020年黄鹤镇核桃等经济林产业）</t>
  </si>
  <si>
    <t>渝财农[2020]124号关于提前下达2021年水利发展资金（涉农整合2021年第二批,石扶领办[2021]13号,金竹乡2021年农村饮水安全巩固提升项目（金竹乡场镇水厂巩固提升工程））</t>
  </si>
  <si>
    <t>渝财农[2019]143号关于提前下达2020年农村综合改革转移支付预算的通知(2020年涉农资金统筹整合第二批(石扶领办〔2020〕 13 号),2020年中益乡核桃等经济林产业）(添扶贫类别)</t>
  </si>
  <si>
    <t>渝财农[2020]124号关于提前下达2021年水利发展资金（涉农整合2021年第二批,石扶领办[2021]13号,石柱县2021年农村饮水安全巩固提升项目（金竹乡集中供水工程水源地保护项目））</t>
  </si>
  <si>
    <t>渝财农[2020]61号关于下达2020年中央产粮大县奖励资金  涉农整合资金2020年第十一批，石扶领办[2020]105号，石柱县黄牛改良社会化服务项目</t>
  </si>
  <si>
    <t>渝财农[2020]124号关于提前下达2021年水利发展资金（涉农整合2021年第二批,石扶领办[2021]13号,黄鹤镇2021年农村饮水安全巩固提升项目（场镇水厂供水管网改造工程））</t>
  </si>
  <si>
    <t>渝财建[2021]83号</t>
  </si>
  <si>
    <t>渝财建[2021]83号关于下达2021年车辆购置税收入补助地方资金（涉农整合2021年第四批，石乡振〔2021）14号，石柱黄连生产系统保护发展项目）</t>
  </si>
  <si>
    <t>（结转）渝财预[2020]24号（农村生活垃圾治理垃圾收运及前端保洁）</t>
  </si>
  <si>
    <t>渝财综[2019]60号</t>
  </si>
  <si>
    <t>渝财综[2019]60号  廉租住房保障专项资金</t>
  </si>
  <si>
    <t>2210107-保障性住房租金补贴</t>
  </si>
  <si>
    <t>渝财社[2020]152号</t>
  </si>
  <si>
    <t>渝财社[2020]152号关于下达2020年深化医疗卫生体制改革专项资金（5G+卫生健康精准扶贫）</t>
  </si>
  <si>
    <t>2109999-其他卫生健康支出</t>
  </si>
  <si>
    <t>渝财农[2020]75号关于下达第三批农村综合性改革试点资金（王家乡光华村）</t>
  </si>
  <si>
    <t>校舍维修（中央资金）厨房蓄水(结转)</t>
  </si>
  <si>
    <t>渝财农[2019]154号关于提前下达2020年水利发展资金预算的通知(2020年第一批涉农整合资金(不纳入涉农整合),石财〔2020〕104号 ,石柱县桥头镇农村饮用水源保护提质）</t>
  </si>
  <si>
    <t>（结转）渝财建[2019]369号大歇镇方斗村坪上</t>
  </si>
  <si>
    <t>（结转）渝财建[2019]369号悦崃镇密红村豆地湾至烂泥湾通畅工程</t>
  </si>
  <si>
    <t>渝财农[2020]124号关于提前下达2021年水利发展资金（涉农整合2021年第二批,石扶领办[2021]13号,石柱县2021年农村饮水安全巩固提升项目（洗新乡集中供水工程水源地保护项目））</t>
  </si>
  <si>
    <t>渝财农[2020]30号</t>
  </si>
  <si>
    <t>渝财农[2020]30号关于下达2020年以工代赈示范工程中央基建投资(涉农整合资金2020年第八批，石扶领办〔2020〕 80 号，石柱县河嘴乡标准茶园建设项目)</t>
  </si>
  <si>
    <t>2130505-生产发展</t>
  </si>
  <si>
    <t>渝财农[2019]143号关于提前下达2020年农村综合改革转移支付预算的通知(2020年涉农资金统筹整合第二批(石扶领办〔2020〕 13 号),2020年枫木镇杉树等速丰经济林产业1）</t>
  </si>
  <si>
    <t>渝财政法[2021]17号</t>
  </si>
  <si>
    <t>法治文化建设（结转）</t>
  </si>
  <si>
    <t>2040612-法治建设</t>
  </si>
  <si>
    <t>渝财农[2020]51号关于下达2020年农村综合改革转移支付(2020年涉农整合第十批，石扶领办[2020]89号，南宾屠宰场冷库建设项目)</t>
  </si>
  <si>
    <t>渝财农[2020]124号关于提前下达2021年水利发展资金（涉农整合2021年第二批,石扶领办[2021]13号,石柱县三星乡石星2019年农村饮水安全巩固提升项目（汉堡湾塘水源工程））</t>
  </si>
  <si>
    <t>2010699-其他财政事务支出</t>
    <phoneticPr fontId="34" type="noConversion"/>
  </si>
  <si>
    <r>
      <t xml:space="preserve">       </t>
    </r>
    <r>
      <rPr>
        <sz val="11"/>
        <color theme="1"/>
        <rFont val="宋体"/>
        <family val="3"/>
        <charset val="134"/>
        <scheme val="minor"/>
      </rPr>
      <t>单位：元</t>
    </r>
    <phoneticPr fontId="34" type="noConversion"/>
  </si>
  <si>
    <t xml:space="preserve">      单位：万元</t>
    <phoneticPr fontId="34" type="noConversion"/>
  </si>
  <si>
    <t xml:space="preserve">2022年石柱县社会保险基金预算收支调整预算表 </t>
    <phoneticPr fontId="34" type="noConversion"/>
  </si>
  <si>
    <t>一、一般公共服务支出</t>
    <phoneticPr fontId="34" type="noConversion"/>
  </si>
  <si>
    <t xml:space="preserve">  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</si>
  <si>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</si>
  <si>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</si>
  <si>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</si>
  <si>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</si>
  <si>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</si>
  <si>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</si>
  <si>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</si>
  <si>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</si>
  <si>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</si>
  <si>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</si>
  <si>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</si>
  <si>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</si>
  <si>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</si>
  <si>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</si>
  <si>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</si>
  <si>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</si>
  <si>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</si>
  <si>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专项业务及机关事务管理</t>
  </si>
  <si>
    <t xml:space="preserve">      政务公开审批</t>
  </si>
  <si>
    <t xml:space="preserve">      信访事务</t>
  </si>
  <si>
    <t xml:space="preserve">      其他政府办公厅(室)及相关机构事务支出</t>
  </si>
  <si>
    <t xml:space="preserve">    发展与改革事务</t>
  </si>
  <si>
    <t xml:space="preserve">      战略规划与实施</t>
  </si>
  <si>
    <t xml:space="preserve">      社会事业发展规划</t>
  </si>
  <si>
    <t xml:space="preserve">      其他发展与改革事务支出</t>
  </si>
  <si>
    <t xml:space="preserve">    统计信息事务</t>
  </si>
  <si>
    <t xml:space="preserve">      专项统计业务</t>
  </si>
  <si>
    <t xml:space="preserve">      专项普查活动</t>
  </si>
  <si>
    <t xml:space="preserve">      统计抽样调查</t>
  </si>
  <si>
    <t xml:space="preserve">    财政事务</t>
  </si>
  <si>
    <t xml:space="preserve">      预算改革业务</t>
  </si>
  <si>
    <t xml:space="preserve">      财政国库业务</t>
  </si>
  <si>
    <t xml:space="preserve">      信息化建设</t>
  </si>
  <si>
    <t xml:space="preserve">      财政委托业务支出</t>
  </si>
  <si>
    <t xml:space="preserve">      其他财政事务支出</t>
  </si>
  <si>
    <t xml:space="preserve">    税收事务</t>
  </si>
  <si>
    <t xml:space="preserve">    纪检监察事务</t>
  </si>
  <si>
    <t xml:space="preserve">      大案要案查处</t>
  </si>
  <si>
    <t xml:space="preserve">    商贸事务</t>
  </si>
  <si>
    <t xml:space="preserve">      招商引资</t>
  </si>
  <si>
    <t xml:space="preserve">      其他商贸事务支出</t>
  </si>
  <si>
    <t xml:space="preserve">    民族事务</t>
  </si>
  <si>
    <t xml:space="preserve">      民族工作专项</t>
  </si>
  <si>
    <t xml:space="preserve">      其他民族事务支出</t>
  </si>
  <si>
    <t xml:space="preserve">    档案事务</t>
  </si>
  <si>
    <t xml:space="preserve">      档案馆</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</si>
  <si>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</si>
  <si>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</si>
  <si>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</si>
  <si>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</si>
  <si>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</si>
  <si>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</si>
  <si>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</si>
  <si>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</si>
  <si>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</si>
  <si>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一般行政管理事务</t>
    <phoneticPr fontId="36" type="noConversion"/>
  </si>
  <si>
    <t xml:space="preserve">      其他组织事务支出</t>
  </si>
  <si>
    <t xml:space="preserve">    宣传事务</t>
  </si>
  <si>
    <t xml:space="preserve">      其他宣传事务支出</t>
  </si>
  <si>
    <t xml:space="preserve">    统战事务</t>
  </si>
  <si>
    <t xml:space="preserve">    网信事务</t>
  </si>
  <si>
    <t xml:space="preserve">      信息安全事务</t>
  </si>
  <si>
    <t xml:space="preserve">    市场监督管理事务</t>
  </si>
  <si>
    <t xml:space="preserve">      市场主体管理</t>
  </si>
  <si>
    <t xml:space="preserve">      质量基础</t>
  </si>
  <si>
    <t xml:space="preserve">      药品事务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</si>
  <si>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</si>
  <si>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</si>
  <si>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</si>
  <si>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</si>
  <si>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</si>
  <si>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其他一般公共服务支出</t>
  </si>
  <si>
    <t xml:space="preserve">      其他支出</t>
  </si>
  <si>
    <t xml:space="preserve">  公共安全支出</t>
  </si>
  <si>
    <t xml:space="preserve">    武装警察部队</t>
  </si>
  <si>
    <t xml:space="preserve">      武装警察部队</t>
  </si>
  <si>
    <t xml:space="preserve">    公安</t>
  </si>
  <si>
    <t xml:space="preserve">      执法办案</t>
  </si>
  <si>
    <t xml:space="preserve">      特别业务</t>
  </si>
  <si>
    <t xml:space="preserve">      其他公安支出</t>
  </si>
  <si>
    <t xml:space="preserve">    司法</t>
  </si>
  <si>
    <t xml:space="preserve">      基层司法业务</t>
  </si>
  <si>
    <t xml:space="preserve">      普法宣传</t>
  </si>
  <si>
    <t xml:space="preserve">      公共法律服务</t>
  </si>
  <si>
    <t xml:space="preserve">      社区矫正</t>
  </si>
  <si>
    <t xml:space="preserve">      法治建设</t>
  </si>
  <si>
    <t xml:space="preserve">      其他司法支出</t>
  </si>
  <si>
    <t xml:space="preserve">    其他公共安全支出</t>
  </si>
  <si>
    <t xml:space="preserve">      其他公共安全支出</t>
  </si>
  <si>
    <t xml:space="preserve">  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</si>
  <si>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</si>
  <si>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</si>
  <si>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</si>
  <si>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</si>
  <si>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</si>
  <si>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</si>
  <si>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</si>
  <si>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</si>
  <si>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</si>
  <si>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</si>
  <si>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中等职业教育</t>
  </si>
  <si>
    <t xml:space="preserve">    特殊教育</t>
  </si>
  <si>
    <t xml:space="preserve">      特殊学校教育</t>
  </si>
  <si>
    <t xml:space="preserve">      其他特殊教育支出</t>
  </si>
  <si>
    <t xml:space="preserve">    进修及培训</t>
  </si>
  <si>
    <t xml:space="preserve">      教师进修</t>
  </si>
  <si>
    <t xml:space="preserve">      干部教育</t>
  </si>
  <si>
    <t xml:space="preserve">      培训支出</t>
  </si>
  <si>
    <t xml:space="preserve">    其他教育支出</t>
  </si>
  <si>
    <t xml:space="preserve">      其他教育支出</t>
  </si>
  <si>
    <t xml:space="preserve">  科学技术支出</t>
  </si>
  <si>
    <t xml:space="preserve">    科学技术管理事务</t>
  </si>
  <si>
    <t xml:space="preserve">    基础研究</t>
  </si>
  <si>
    <t xml:space="preserve">      机构运行</t>
  </si>
  <si>
    <t xml:space="preserve">      科技人才队伍建设</t>
  </si>
  <si>
    <t xml:space="preserve">    技术研究与开发</t>
  </si>
  <si>
    <t xml:space="preserve">      科技成果转化与扩散</t>
  </si>
  <si>
    <t xml:space="preserve">      其他技术研究与开发支出</t>
  </si>
  <si>
    <t xml:space="preserve">    科学技术普及</t>
  </si>
  <si>
    <t xml:space="preserve">      科普活动</t>
  </si>
  <si>
    <t xml:space="preserve">      青少年科技活动</t>
  </si>
  <si>
    <t xml:space="preserve">      其他科学技术普及支出</t>
  </si>
  <si>
    <t xml:space="preserve">    其他科学技术支出</t>
  </si>
  <si>
    <t xml:space="preserve">      其他科学技术支出</t>
  </si>
  <si>
    <t xml:space="preserve">  文化旅游体育与传媒支出</t>
  </si>
  <si>
    <t xml:space="preserve">    文化和旅游</t>
  </si>
  <si>
    <t xml:space="preserve">      图书馆</t>
  </si>
  <si>
    <t xml:space="preserve">      艺术表演场所</t>
  </si>
  <si>
    <t xml:space="preserve">      文化活动</t>
  </si>
  <si>
    <t xml:space="preserve">      群众文化</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</si>
  <si>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</si>
  <si>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</si>
  <si>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</si>
  <si>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</si>
  <si>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</si>
  <si>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</si>
  <si>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</si>
  <si>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体育</t>
  </si>
  <si>
    <t xml:space="preserve">      体育场馆</t>
  </si>
  <si>
    <t xml:space="preserve">      群众体育</t>
  </si>
  <si>
    <t xml:space="preserve">    新闻出版电影</t>
  </si>
  <si>
    <t xml:space="preserve">      出版发行</t>
  </si>
  <si>
    <t xml:space="preserve">      版权管理</t>
  </si>
  <si>
    <t xml:space="preserve">      电影</t>
  </si>
  <si>
    <t xml:space="preserve">    广播电视</t>
  </si>
  <si>
    <t xml:space="preserve">      广播电视事务</t>
  </si>
  <si>
    <t xml:space="preserve">      其他广播电视支出</t>
  </si>
  <si>
    <t xml:space="preserve">    其他文化旅游体育与传媒支出</t>
  </si>
  <si>
    <t xml:space="preserve">      宣传文化发展专项支出</t>
  </si>
  <si>
    <t xml:space="preserve">      其他文化旅游体育与传媒支出</t>
  </si>
  <si>
    <t xml:space="preserve">  社会保障和就业支出</t>
  </si>
  <si>
    <t xml:space="preserve">    人力资源和社会保障管理事务</t>
  </si>
  <si>
    <t xml:space="preserve">      综合业务管理</t>
  </si>
  <si>
    <t xml:space="preserve">      劳动保障监察</t>
  </si>
  <si>
    <t xml:space="preserve">      就业管理事务</t>
  </si>
  <si>
    <t xml:space="preserve">      社会保险经办机构</t>
  </si>
  <si>
    <t xml:space="preserve">      公共就业服务和职业技能鉴定机构</t>
  </si>
  <si>
    <t xml:space="preserve">      其他人力资源和社会保障管理事务支出</t>
  </si>
  <si>
    <t xml:space="preserve">    民政管理事务</t>
  </si>
  <si>
    <t xml:space="preserve">      行政区划和地名管理</t>
  </si>
  <si>
    <t xml:space="preserve">      基层政权建设和社区治理</t>
  </si>
  <si>
    <t xml:space="preserve">      其他民政管理事务支出</t>
  </si>
  <si>
    <t xml:space="preserve">    行政事业单位养老支出</t>
  </si>
  <si>
    <t xml:space="preserve">      行政单位离退休</t>
  </si>
  <si>
    <t xml:space="preserve">      事业单位离退休</t>
  </si>
  <si>
    <t xml:space="preserve">      机关事业单位基本养老保险缴费支出</t>
  </si>
  <si>
    <t xml:space="preserve">      机关事业单位职业年金缴费支出</t>
  </si>
  <si>
    <t xml:space="preserve">      其他行政事业单位养老支出</t>
  </si>
  <si>
    <t xml:space="preserve">    就业补助</t>
  </si>
  <si>
    <t xml:space="preserve">      就业创业服务补贴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</si>
  <si>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</si>
  <si>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</si>
  <si>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</si>
  <si>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</si>
  <si>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</si>
  <si>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</si>
  <si>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</si>
  <si>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</si>
  <si>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</si>
  <si>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</si>
  <si>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</si>
  <si>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</si>
  <si>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</si>
  <si>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军队转业干部安置</t>
  </si>
  <si>
    <t xml:space="preserve">      其他退役安置支出</t>
  </si>
  <si>
    <t xml:space="preserve">    社会福利</t>
  </si>
  <si>
    <t xml:space="preserve">      儿童福利</t>
  </si>
  <si>
    <t xml:space="preserve">      老年福利</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</si>
  <si>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</si>
  <si>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</si>
  <si>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</si>
  <si>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</si>
  <si>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</si>
  <si>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</si>
  <si>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</si>
  <si>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</si>
  <si>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</si>
  <si>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</si>
  <si>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</si>
  <si>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</si>
  <si>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</si>
  <si>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</si>
  <si>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</si>
  <si>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</si>
  <si>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</si>
  <si>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</si>
  <si>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</si>
  <si>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</si>
  <si>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其他生活救助</t>
  </si>
  <si>
    <t xml:space="preserve">      其他城市生活救助</t>
  </si>
  <si>
    <t xml:space="preserve">      其他农村生活救助</t>
  </si>
  <si>
    <t xml:space="preserve">    退役军人管理事务</t>
  </si>
  <si>
    <t xml:space="preserve">      军供保障</t>
  </si>
  <si>
    <t xml:space="preserve">      其他退役军人事务管理支出</t>
  </si>
  <si>
    <t xml:space="preserve">    其他社会保障和就业支出</t>
  </si>
  <si>
    <t xml:space="preserve">      其他社会保障和就业支出</t>
  </si>
  <si>
    <t xml:space="preserve">  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</si>
  <si>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</si>
  <si>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</si>
  <si>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</si>
  <si>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</si>
  <si>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</si>
  <si>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</si>
  <si>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</si>
  <si>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</si>
  <si>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</si>
  <si>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</si>
  <si>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</si>
  <si>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</si>
  <si>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</si>
  <si>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</si>
  <si>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</si>
  <si>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</si>
  <si>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</si>
  <si>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</si>
  <si>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</si>
  <si>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</si>
  <si>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</si>
  <si>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</si>
  <si>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</si>
  <si>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</si>
  <si>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</si>
  <si>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</si>
  <si>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</si>
  <si>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</si>
  <si>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</si>
  <si>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</si>
  <si>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</si>
  <si>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</si>
  <si>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</si>
  <si>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</si>
  <si>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</si>
  <si>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医疗救助</t>
  </si>
  <si>
    <t xml:space="preserve">      城乡医疗救助</t>
  </si>
  <si>
    <t xml:space="preserve">      其他医疗救助支出</t>
  </si>
  <si>
    <t xml:space="preserve">    优抚对象医疗</t>
  </si>
  <si>
    <t xml:space="preserve">      优抚对象医疗补助</t>
  </si>
  <si>
    <t xml:space="preserve">    医疗保障管理事务</t>
  </si>
  <si>
    <t xml:space="preserve">      医疗保障政策管理</t>
  </si>
  <si>
    <t xml:space="preserve">      医疗保障经办事务</t>
  </si>
  <si>
    <t xml:space="preserve">      其他医疗保障管理事务支出</t>
  </si>
  <si>
    <t xml:space="preserve">    其他卫生健康支出</t>
  </si>
  <si>
    <t xml:space="preserve">      其他卫生健康支出</t>
  </si>
  <si>
    <t xml:space="preserve">  节能环保支出</t>
  </si>
  <si>
    <t xml:space="preserve">    环境保护管理事务</t>
  </si>
  <si>
    <t xml:space="preserve">      生态环境保护宣传</t>
  </si>
  <si>
    <t xml:space="preserve">    环境监测与监察</t>
  </si>
  <si>
    <t xml:space="preserve">      其他环境监测与监察支出</t>
  </si>
  <si>
    <t xml:space="preserve">    污染防治</t>
  </si>
  <si>
    <t xml:space="preserve">      大气</t>
  </si>
  <si>
    <t xml:space="preserve">      水体</t>
  </si>
  <si>
    <t xml:space="preserve">      固体废弃物与化学品</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</si>
  <si>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</si>
  <si>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</si>
  <si>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</si>
  <si>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</si>
  <si>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</si>
  <si>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</si>
  <si>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自然保护地</t>
  </si>
  <si>
    <t xml:space="preserve">      其他自然生态保护支出</t>
  </si>
  <si>
    <t xml:space="preserve">    天然林保护</t>
  </si>
  <si>
    <t xml:space="preserve">      森林管护</t>
  </si>
  <si>
    <t xml:space="preserve">      社会保险补助</t>
  </si>
  <si>
    <t xml:space="preserve">      天然林保护工程建设 </t>
  </si>
  <si>
    <t xml:space="preserve">      其他天然林保护支出</t>
  </si>
  <si>
    <t xml:space="preserve">    退耕还林还草</t>
  </si>
  <si>
    <t xml:space="preserve">      退耕现金</t>
  </si>
  <si>
    <t xml:space="preserve">      其他退耕还林还草支出</t>
  </si>
  <si>
    <t xml:space="preserve">    污染减排</t>
  </si>
  <si>
    <t xml:space="preserve">      减排专项支出</t>
  </si>
  <si>
    <t xml:space="preserve">    其他节能环保支出</t>
  </si>
  <si>
    <t xml:space="preserve">      其他节能环保支出</t>
  </si>
  <si>
    <t xml:space="preserve">  城乡社区支出</t>
  </si>
  <si>
    <t xml:space="preserve">    城乡社区管理事务</t>
  </si>
  <si>
    <t xml:space="preserve">      城管执法</t>
  </si>
  <si>
    <t xml:space="preserve">      工程建设管理</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</si>
  <si>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</si>
  <si>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</si>
  <si>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</si>
  <si>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</si>
  <si>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</si>
  <si>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</si>
  <si>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</si>
  <si>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其他城乡社区支出</t>
  </si>
  <si>
    <t xml:space="preserve">      其他城乡社区支出</t>
  </si>
  <si>
    <t xml:space="preserve">  农林水支出</t>
  </si>
  <si>
    <t xml:space="preserve">    农业农村</t>
  </si>
  <si>
    <t xml:space="preserve">      科技转化与推广服务</t>
  </si>
  <si>
    <t xml:space="preserve">      病虫害控制</t>
  </si>
  <si>
    <t xml:space="preserve">      农产品质量安全</t>
  </si>
  <si>
    <t xml:space="preserve">      执法监管</t>
  </si>
  <si>
    <t xml:space="preserve">      统计监测与信息服务</t>
  </si>
  <si>
    <t xml:space="preserve">      防灾救灾</t>
  </si>
  <si>
    <t xml:space="preserve">      农业生产发展</t>
  </si>
  <si>
    <t xml:space="preserve">      农村合作经济</t>
  </si>
  <si>
    <t xml:space="preserve">      农产品加工与促销</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</si>
  <si>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</si>
  <si>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</si>
  <si>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</si>
  <si>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</si>
  <si>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</si>
  <si>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</si>
  <si>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</si>
  <si>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</si>
  <si>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</si>
  <si>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森林资源管理</t>
  </si>
  <si>
    <t xml:space="preserve">      森林生态效益补偿</t>
  </si>
  <si>
    <t xml:space="preserve">      动植物保护</t>
  </si>
  <si>
    <t xml:space="preserve">      湿地保护</t>
  </si>
  <si>
    <t xml:space="preserve">      执法与监督</t>
  </si>
  <si>
    <t xml:space="preserve">      信息管理</t>
  </si>
  <si>
    <t xml:space="preserve">      林区公共支出</t>
  </si>
  <si>
    <t xml:space="preserve">      林业草原防灾减灾</t>
  </si>
  <si>
    <t xml:space="preserve">      其他林业和草原支出</t>
  </si>
  <si>
    <t xml:space="preserve">    水利</t>
  </si>
  <si>
    <t xml:space="preserve">      水利工程建设</t>
  </si>
  <si>
    <t xml:space="preserve">      水利工程运行与维护</t>
  </si>
  <si>
    <t xml:space="preserve">      水利前期工作</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</si>
  <si>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</si>
  <si>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</si>
  <si>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</si>
  <si>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</si>
  <si>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</si>
  <si>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</si>
  <si>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</si>
  <si>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</si>
  <si>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</si>
  <si>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</si>
  <si>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</si>
  <si>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</si>
  <si>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其他水利支出</t>
  </si>
  <si>
    <t xml:space="preserve">    巩固脱贫衔接乡村振兴</t>
  </si>
  <si>
    <t xml:space="preserve">      农村基础设施建设</t>
  </si>
  <si>
    <t xml:space="preserve">      生产发展</t>
  </si>
  <si>
    <t xml:space="preserve">      社会发展</t>
  </si>
  <si>
    <t xml:space="preserve">      其他巩固脱贫衔接乡村振兴支出</t>
  </si>
  <si>
    <t xml:space="preserve">    农村综合改革</t>
  </si>
  <si>
    <t xml:space="preserve">      对村级公益事业建设的补助</t>
  </si>
  <si>
    <t xml:space="preserve">      对村民委员会和村党支部的补助</t>
  </si>
  <si>
    <t xml:space="preserve">      对村集体经济组织的补助</t>
  </si>
  <si>
    <t xml:space="preserve">      其他农村综合改革支出</t>
  </si>
  <si>
    <t xml:space="preserve">    普惠金融发展支出</t>
  </si>
  <si>
    <t xml:space="preserve">      农业保险保费补贴</t>
  </si>
  <si>
    <t xml:space="preserve">      创业担保贷款贴息及奖补</t>
  </si>
  <si>
    <t xml:space="preserve">    其他农林水支出</t>
  </si>
  <si>
    <t xml:space="preserve">      其他农林水支出</t>
  </si>
  <si>
    <t xml:space="preserve">  交通运输支出</t>
  </si>
  <si>
    <t xml:space="preserve">    公路水路运输</t>
  </si>
  <si>
    <t xml:space="preserve">      公路建设</t>
  </si>
  <si>
    <t xml:space="preserve">      公路养护</t>
  </si>
  <si>
    <t xml:space="preserve">      交通运输信息化建设</t>
  </si>
  <si>
    <t xml:space="preserve">      公路和运输安全</t>
  </si>
  <si>
    <t xml:space="preserve">      公路运输管理</t>
  </si>
  <si>
    <t xml:space="preserve">      海事管理</t>
  </si>
  <si>
    <t xml:space="preserve">      水路运输管理支出</t>
  </si>
  <si>
    <t xml:space="preserve">      其他公路水路运输支出</t>
  </si>
  <si>
    <t xml:space="preserve">    铁路运输</t>
  </si>
  <si>
    <t xml:space="preserve">      铁路安全</t>
  </si>
  <si>
    <t xml:space="preserve">      其他铁路运输支出</t>
  </si>
  <si>
    <t xml:space="preserve">    车辆购置税支出</t>
  </si>
  <si>
    <t xml:space="preserve">      车辆购置税用于公路等基础设施建设支出</t>
  </si>
  <si>
    <t xml:space="preserve">      车辆购置税用于农村公路建设支出</t>
  </si>
  <si>
    <t xml:space="preserve">    其他交通运输支出</t>
  </si>
  <si>
    <t xml:space="preserve">      其他交通运输支出</t>
  </si>
  <si>
    <t xml:space="preserve">  资源勘探工业信息等支出</t>
  </si>
  <si>
    <t xml:space="preserve">    工业和信息产业监管</t>
  </si>
  <si>
    <t xml:space="preserve">      其他工业和信息产业监管支出</t>
  </si>
  <si>
    <t xml:space="preserve">    国有资产监管</t>
  </si>
  <si>
    <t xml:space="preserve">      其他国有资产监管支出</t>
  </si>
  <si>
    <t xml:space="preserve">    支持中小企业发展和管理支出</t>
  </si>
  <si>
    <t xml:space="preserve">      中小企业发展专项</t>
  </si>
  <si>
    <t xml:space="preserve">      其他支持中小企业发展和管理支出</t>
  </si>
  <si>
    <t xml:space="preserve">  商业服务业等支出</t>
  </si>
  <si>
    <t xml:space="preserve">    商业流通事务</t>
  </si>
  <si>
    <t xml:space="preserve">      民贸民品贷款贴息</t>
  </si>
  <si>
    <t xml:space="preserve">      其他商业流通事务支出</t>
  </si>
  <si>
    <t xml:space="preserve">    涉外发展服务支出</t>
  </si>
  <si>
    <t xml:space="preserve">      其他涉外发展服务支出</t>
  </si>
  <si>
    <t xml:space="preserve">    其他商业服务业等支出</t>
  </si>
  <si>
    <t xml:space="preserve">      其他商业服务业等支出</t>
  </si>
  <si>
    <t xml:space="preserve">    其他支出</t>
  </si>
  <si>
    <t xml:space="preserve">  自然资源海洋气象等支出</t>
  </si>
  <si>
    <t xml:space="preserve">    自然资源事务</t>
  </si>
  <si>
    <t xml:space="preserve">      自然资源利用与保护</t>
  </si>
  <si>
    <t xml:space="preserve">      自然资源行业业务管理</t>
  </si>
  <si>
    <t xml:space="preserve">      自然资源调查与确权登记</t>
  </si>
  <si>
    <t xml:space="preserve">      地质勘查与矿产资源管理</t>
  </si>
  <si>
    <t xml:space="preserve">      其他自然资源事务支出</t>
  </si>
  <si>
    <t xml:space="preserve">    气象事务</t>
  </si>
  <si>
    <t xml:space="preserve">      其他气象事务支出</t>
  </si>
  <si>
    <t xml:space="preserve">  住房保障支出</t>
  </si>
  <si>
    <t xml:space="preserve">    保障性安居工程支出</t>
  </si>
  <si>
    <t xml:space="preserve">      廉租住房</t>
  </si>
  <si>
    <t xml:space="preserve">      棚户区改造</t>
  </si>
  <si>
    <t xml:space="preserve">      农村危房改造</t>
  </si>
  <si>
    <t xml:space="preserve">      公共租赁住房</t>
  </si>
  <si>
    <t xml:space="preserve">      保障性住房租金补贴</t>
  </si>
  <si>
    <t xml:space="preserve">      老旧小区改造</t>
  </si>
  <si>
    <t xml:space="preserve">      其他保障性安居工程支出</t>
  </si>
  <si>
    <t xml:space="preserve">    住房改革支出</t>
  </si>
  <si>
    <t xml:space="preserve">      住房公积金</t>
  </si>
  <si>
    <t xml:space="preserve">  灾害防治及应急管理支出</t>
  </si>
  <si>
    <t xml:space="preserve">    应急管理事务</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</si>
  <si>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</si>
  <si>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</si>
  <si>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</si>
  <si>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</si>
  <si>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</si>
  <si>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</si>
  <si>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</si>
  <si>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</si>
  <si>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自然灾害防治</t>
  </si>
  <si>
    <t xml:space="preserve">      地质灾害防治</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</si>
  <si>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</si>
  <si>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</si>
  <si>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</si>
  <si>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</si>
  <si>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</si>
  <si>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</si>
  <si>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</si>
  <si>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预备费</t>
    <phoneticPr fontId="36" type="noConversion"/>
  </si>
  <si>
    <t xml:space="preserve">  其他支出</t>
  </si>
  <si>
    <t xml:space="preserve">  债务付息支出</t>
  </si>
  <si>
    <t xml:space="preserve">    地方政府一般债务付息支出</t>
  </si>
  <si>
    <t xml:space="preserve">      地方政府一般债券付息支出</t>
  </si>
  <si>
    <t xml:space="preserve">      地方政府向国际组织借款付息支出</t>
  </si>
  <si>
    <t xml:space="preserve">  债务发行费用支出</t>
  </si>
  <si>
    <t xml:space="preserve">    地方政府一般债务发行费用支出</t>
  </si>
  <si>
    <t>支出科目名称</t>
    <phoneticPr fontId="34" type="noConversion"/>
  </si>
  <si>
    <t>调整数</t>
    <phoneticPr fontId="34" type="noConversion"/>
  </si>
  <si>
    <t>2022年石柱县一般公共预算本级支出调整预算表</t>
    <phoneticPr fontId="34" type="noConversion"/>
  </si>
  <si>
    <t>单位：万元</t>
    <phoneticPr fontId="34" type="noConversion"/>
  </si>
  <si>
    <r>
      <rPr>
        <sz val="11"/>
        <rFont val="方正仿宋_GBK"/>
        <family val="4"/>
        <charset val="134"/>
      </rPr>
      <t>注：本表详细反映</t>
    </r>
    <r>
      <rPr>
        <sz val="11"/>
        <rFont val="Times New Roman"/>
        <family val="1"/>
      </rPr>
      <t>2022</t>
    </r>
    <r>
      <rPr>
        <sz val="11"/>
        <rFont val="方正仿宋_GBK"/>
        <family val="4"/>
        <charset val="134"/>
      </rPr>
      <t>年政府性基金预算本级支出安排情况，按《预算法》要求细化到功能分类项级科目。</t>
    </r>
    <phoneticPr fontId="34" type="noConversion"/>
  </si>
  <si>
    <t>注：本表详细反映2022年一般公共预算本级支出安排情况，按《预算法》要求细化到功能分类项级科目。</t>
    <phoneticPr fontId="34" type="noConversion"/>
  </si>
  <si>
    <t>支出科目代码</t>
    <phoneticPr fontId="34" type="noConversion"/>
  </si>
  <si>
    <t>附件2</t>
    <phoneticPr fontId="34" type="noConversion"/>
  </si>
  <si>
    <t>本级支出合计</t>
    <phoneticPr fontId="34" type="noConversion"/>
  </si>
  <si>
    <t>调整预算数</t>
    <phoneticPr fontId="34" type="noConversion"/>
  </si>
  <si>
    <t xml:space="preserve">      其他城乡社区管理事务支出</t>
    <phoneticPr fontId="34" type="noConversion"/>
  </si>
  <si>
    <t>十一、城乡社区支出</t>
    <phoneticPr fontId="34" type="noConversion"/>
  </si>
  <si>
    <t>十三、交通运输支出</t>
    <phoneticPr fontId="34" type="noConversion"/>
  </si>
  <si>
    <t>附件3</t>
    <phoneticPr fontId="34" type="noConversion"/>
  </si>
  <si>
    <t>附件4</t>
    <phoneticPr fontId="34" type="noConversion"/>
  </si>
  <si>
    <t>附件5</t>
    <phoneticPr fontId="34" type="noConversion"/>
  </si>
  <si>
    <t>附件6</t>
    <phoneticPr fontId="34" type="noConversion"/>
  </si>
  <si>
    <t>附件7</t>
    <phoneticPr fontId="34" type="noConversion"/>
  </si>
  <si>
    <t>附件8</t>
    <phoneticPr fontId="34" type="noConversion"/>
  </si>
  <si>
    <t>附件9</t>
    <phoneticPr fontId="34" type="noConversion"/>
  </si>
  <si>
    <t>注：1.本表直观反映2022年一般公共预算收入与支出的平衡关系。
        2.收入总计（本级收入合计+转移性收入合计）=支出总计（本级支出合计+转移性支出合计）。</t>
    <phoneticPr fontId="34" type="noConversion"/>
  </si>
  <si>
    <t xml:space="preserve">      县级基本财力保障机制奖补资金收入</t>
    <phoneticPr fontId="34" type="noConversion"/>
  </si>
  <si>
    <t xml:space="preserve">      欠发达地区转移支付收入</t>
    <phoneticPr fontId="34" type="noConversion"/>
  </si>
  <si>
    <t xml:space="preserve">      农林水共同财政事权转移支付收入</t>
    <phoneticPr fontId="34" type="noConversion"/>
  </si>
  <si>
    <t>   补充县区财力转移支付收入</t>
    <phoneticPr fontId="36" type="noConversion"/>
  </si>
  <si>
    <t>  增值税留抵退税转移支付收入</t>
    <phoneticPr fontId="34" type="noConversion"/>
  </si>
  <si>
    <t>附：下达的2022年第三批新增地方政府债务限额</t>
  </si>
  <si>
    <t>一般债券小计</t>
  </si>
  <si>
    <t>牛石嵌、城北中小河流治理等3个农林水利基础设施</t>
  </si>
  <si>
    <t>第一批专项债券</t>
  </si>
  <si>
    <t>石柱县擦耳岩水库工程</t>
  </si>
  <si>
    <t>水利</t>
  </si>
  <si>
    <t>石柱县妇幼保健服务能力提升项目</t>
  </si>
  <si>
    <t>卫生健康</t>
  </si>
  <si>
    <t>县卫健委</t>
  </si>
  <si>
    <t>西沱古镇鱼池至西沱段配套基础设施建设项目</t>
  </si>
  <si>
    <t>渝利铁路沙子客运站配套基础设施项目</t>
  </si>
  <si>
    <t>铁路</t>
  </si>
  <si>
    <t>石柱县人民医院传染病区改扩建项目</t>
  </si>
  <si>
    <t>石柱县甑子坪安置房二期工程</t>
  </si>
  <si>
    <t>县住建委</t>
  </si>
  <si>
    <t>重庆市石柱县回龙场水库工程</t>
  </si>
  <si>
    <t>重庆市石柱县崔家坪水库工程</t>
  </si>
  <si>
    <t>石柱县乡村振兴示范工程基础设施建设项目</t>
  </si>
  <si>
    <t>农业</t>
  </si>
  <si>
    <t>县农委</t>
  </si>
  <si>
    <t>渝利铁路沙子站站前广场及综合交通工程</t>
  </si>
  <si>
    <t>石柱县千野草场黄水至火石岭配套基础设施建设项目</t>
  </si>
  <si>
    <t>石柱县七曜山广寒宫景区金铃经金竹至洗新配套基础设施建设项目　</t>
  </si>
  <si>
    <t xml:space="preserve"> 黄水旅游度假区配套基础设施建设及环境综合整治提升项目</t>
  </si>
  <si>
    <t>黄连产业园三河至栗子坝至金铃配套基础设施项目</t>
  </si>
  <si>
    <t>黄水06-01-01等地块配套基础设施项目</t>
  </si>
  <si>
    <t>城南组团老旧小区配套基础设施项目</t>
  </si>
  <si>
    <t>“风情土家寨•精致山水城”文旅配套基础设施及环境综合提升项目</t>
  </si>
  <si>
    <t>县文化与旅游发展委</t>
  </si>
  <si>
    <t>石柱县中医院中医药服务能力改建项目</t>
  </si>
  <si>
    <t>石柱县人民医院医学影像服务能力提升项目</t>
  </si>
  <si>
    <t>重庆石柱藤子沟国家湿地公园保护与修复项目</t>
  </si>
  <si>
    <t>林业</t>
  </si>
  <si>
    <t>县林业局</t>
  </si>
  <si>
    <t>石柱县千野草场退化草地植被恢复与改良项目</t>
  </si>
  <si>
    <t>专项债券小计</t>
    <phoneticPr fontId="34" type="noConversion"/>
  </si>
  <si>
    <t>2022年石柱县外贷资金分项目明细表</t>
  </si>
  <si>
    <t>项目单位</t>
  </si>
  <si>
    <t>额度（万元）</t>
  </si>
  <si>
    <t>石柱土家族自治县城市建设综合开发公司</t>
  </si>
  <si>
    <t>附件10</t>
    <phoneticPr fontId="34" type="noConversion"/>
  </si>
  <si>
    <t>附件11</t>
    <phoneticPr fontId="34" type="noConversion"/>
  </si>
  <si>
    <t>附件12</t>
    <phoneticPr fontId="73" type="noConversion"/>
  </si>
  <si>
    <t>附件13</t>
    <phoneticPr fontId="34" type="noConversion"/>
  </si>
  <si>
    <t>世行重庆市小城镇水环境综合治理项目</t>
    <phoneticPr fontId="73" type="noConversion"/>
  </si>
  <si>
    <t>其他资金</t>
    <phoneticPr fontId="3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</si>
</sst>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 #,##0_ ;_ * \-#,##0_ ;_ * &quot;-&quot;_ ;_ @_ "/>
    <numFmt numFmtId="176" formatCode="0_ "/>
    <numFmt numFmtId="177" formatCode="#,##0_);[Red]\(#,##0\)"/>
    <numFmt numFmtId="178" formatCode="0_);[Red]\(0\)"/>
    <numFmt numFmtId="179" formatCode="________@"/>
    <numFmt numFmtId="180" formatCode="0;[Red]0"/>
    <numFmt numFmtId="181" formatCode="#,##0_ "/>
  </numFmts>
  <fonts count="83">
    <font>
      <sz val="11"/>
      <color theme="1"/>
      <name val="宋体"/>
      <charset val="134"/>
      <scheme val="minor"/>
    </font>
    <font>
      <sz val="14"/>
      <color theme="1"/>
      <name val="方正黑体_GBK"/>
      <family val="4"/>
      <charset val="134"/>
    </font>
    <font>
      <sz val="20"/>
      <color theme="1"/>
      <name val="方正小标宋_GBK"/>
      <family val="4"/>
      <charset val="134"/>
    </font>
    <font>
      <sz val="12"/>
      <color theme="1"/>
      <name val="方正仿宋_GBK"/>
      <family val="4"/>
      <charset val="134"/>
    </font>
    <font>
      <sz val="12"/>
      <color theme="1"/>
      <name val="方正黑体_GBK"/>
      <family val="4"/>
      <charset val="134"/>
    </font>
    <font>
      <b/>
      <sz val="12"/>
      <color theme="1"/>
      <name val="方正黑体_GBK"/>
      <family val="4"/>
      <charset val="134"/>
    </font>
    <font>
      <sz val="11"/>
      <name val="方正仿宋_GBK"/>
      <family val="4"/>
      <charset val="134"/>
    </font>
    <font>
      <b/>
      <sz val="12"/>
      <color theme="1"/>
      <name val="方正仿宋_GBK"/>
      <family val="4"/>
      <charset val="134"/>
    </font>
    <font>
      <sz val="12"/>
      <name val="仿宋_GB2312"/>
      <family val="3"/>
      <charset val="134"/>
    </font>
    <font>
      <sz val="10"/>
      <name val="宋体"/>
      <family val="3"/>
      <charset val="134"/>
      <scheme val="minor"/>
    </font>
    <font>
      <b/>
      <sz val="20"/>
      <color theme="1"/>
      <name val="方正小标宋_GBK"/>
      <family val="4"/>
      <charset val="134"/>
    </font>
    <font>
      <sz val="12"/>
      <name val="方正黑体_GBK"/>
      <family val="4"/>
      <charset val="134"/>
    </font>
    <font>
      <b/>
      <sz val="12"/>
      <name val="Times New Roman"/>
      <family val="1"/>
    </font>
    <font>
      <sz val="11"/>
      <name val="Times New Roman"/>
      <family val="1"/>
    </font>
    <font>
      <sz val="11"/>
      <color indexed="8"/>
      <name val="Times New Roman"/>
      <family val="1"/>
    </font>
    <font>
      <sz val="10"/>
      <name val="宋体"/>
      <family val="3"/>
      <charset val="134"/>
    </font>
    <font>
      <sz val="11"/>
      <color theme="1"/>
      <name val="方正仿宋_GBK"/>
      <family val="4"/>
      <charset val="134"/>
    </font>
    <font>
      <b/>
      <sz val="11"/>
      <color theme="1"/>
      <name val="方正仿宋_GBK"/>
      <family val="4"/>
      <charset val="134"/>
    </font>
    <font>
      <sz val="12"/>
      <name val="Times New Roman"/>
      <family val="1"/>
    </font>
    <font>
      <sz val="14"/>
      <color theme="1"/>
      <name val="Times New Roman"/>
      <family val="1"/>
    </font>
    <font>
      <sz val="11"/>
      <color theme="1"/>
      <name val="Times New Roman"/>
      <family val="1"/>
    </font>
    <font>
      <b/>
      <sz val="12"/>
      <color indexed="8"/>
      <name val="Times New Roman"/>
      <family val="1"/>
    </font>
    <font>
      <b/>
      <sz val="11"/>
      <name val="方正仿宋_GBK"/>
      <family val="4"/>
      <charset val="134"/>
    </font>
    <font>
      <b/>
      <sz val="11"/>
      <name val="Times New Roman"/>
      <family val="1"/>
    </font>
    <font>
      <sz val="10"/>
      <name val="Arial"/>
      <family val="2"/>
    </font>
    <font>
      <sz val="14"/>
      <name val="方正楷体_GBK"/>
      <family val="4"/>
      <charset val="134"/>
    </font>
    <font>
      <b/>
      <sz val="11"/>
      <color indexed="8"/>
      <name val="Times New Roman"/>
      <family val="1"/>
    </font>
    <font>
      <sz val="18"/>
      <color indexed="8"/>
      <name val="方正黑体_GBK"/>
      <family val="4"/>
      <charset val="134"/>
    </font>
    <font>
      <sz val="10"/>
      <color indexed="8"/>
      <name val="方正仿宋_GBK"/>
      <family val="4"/>
      <charset val="134"/>
    </font>
    <font>
      <sz val="10"/>
      <color indexed="8"/>
      <name val="Times New Roman"/>
      <family val="1"/>
    </font>
    <font>
      <sz val="10"/>
      <color theme="1"/>
      <name val="方正仿宋_GBK"/>
      <family val="4"/>
      <charset val="134"/>
    </font>
    <font>
      <sz val="11"/>
      <color theme="1"/>
      <name val="宋体"/>
      <family val="3"/>
      <charset val="134"/>
      <scheme val="minor"/>
    </font>
    <font>
      <sz val="12"/>
      <name val="宋体"/>
      <family val="3"/>
      <charset val="134"/>
    </font>
    <font>
      <sz val="11"/>
      <color indexed="8"/>
      <name val="方正仿宋_GBK"/>
      <family val="4"/>
      <charset val="134"/>
    </font>
    <font>
      <sz val="9"/>
      <name val="宋体"/>
      <family val="3"/>
      <charset val="134"/>
      <scheme val="minor"/>
    </font>
    <font>
      <b/>
      <sz val="9"/>
      <color rgb="FF000000"/>
      <name val="SimSun"/>
      <charset val="134"/>
    </font>
    <font>
      <sz val="9"/>
      <name val="宋体"/>
      <family val="2"/>
      <charset val="134"/>
      <scheme val="minor"/>
    </font>
    <font>
      <sz val="14"/>
      <name val="黑体"/>
      <family val="3"/>
      <charset val="134"/>
    </font>
    <font>
      <sz val="9"/>
      <name val="宋体"/>
      <family val="3"/>
      <charset val="134"/>
    </font>
    <font>
      <b/>
      <sz val="12"/>
      <name val="宋体"/>
      <family val="3"/>
      <charset val="134"/>
      <scheme val="minor"/>
    </font>
    <font>
      <b/>
      <sz val="10"/>
      <name val="宋体"/>
      <family val="3"/>
      <charset val="134"/>
      <scheme val="minor"/>
    </font>
    <font>
      <sz val="11"/>
      <name val="宋体"/>
      <family val="3"/>
      <charset val="134"/>
      <scheme val="minor"/>
    </font>
    <font>
      <b/>
      <sz val="10"/>
      <name val="宋体"/>
      <family val="3"/>
      <charset val="134"/>
    </font>
    <font>
      <b/>
      <sz val="11"/>
      <color theme="1"/>
      <name val="宋体"/>
      <family val="3"/>
      <charset val="134"/>
      <scheme val="minor"/>
    </font>
    <font>
      <sz val="12"/>
      <color indexed="8"/>
      <name val="Times New Roman"/>
      <family val="1"/>
    </font>
    <font>
      <b/>
      <sz val="10"/>
      <name val="Arial"/>
      <family val="2"/>
    </font>
    <font>
      <b/>
      <sz val="12"/>
      <name val="仿宋_GB2312"/>
      <family val="3"/>
      <charset val="134"/>
    </font>
    <font>
      <i/>
      <sz val="11"/>
      <name val="方正仿宋_GBK"/>
      <family val="4"/>
      <charset val="134"/>
    </font>
    <font>
      <sz val="12"/>
      <name val="宋体"/>
      <family val="3"/>
      <charset val="134"/>
      <scheme val="minor"/>
    </font>
    <font>
      <sz val="16"/>
      <color theme="1"/>
      <name val="方正黑体_GBK"/>
      <family val="4"/>
      <charset val="134"/>
    </font>
    <font>
      <sz val="12"/>
      <color theme="1"/>
      <name val="仿宋_GB2312"/>
      <family val="3"/>
      <charset val="134"/>
    </font>
    <font>
      <sz val="22"/>
      <color theme="1"/>
      <name val="方正小标宋_GBK"/>
      <family val="4"/>
      <charset val="134"/>
    </font>
    <font>
      <sz val="14"/>
      <color theme="1"/>
      <name val="黑体"/>
      <family val="3"/>
      <charset val="134"/>
    </font>
    <font>
      <b/>
      <sz val="12"/>
      <color theme="1"/>
      <name val="宋体"/>
      <family val="3"/>
      <charset val="134"/>
    </font>
    <font>
      <sz val="11"/>
      <color theme="1"/>
      <name val="宋体"/>
      <family val="3"/>
      <charset val="134"/>
    </font>
    <font>
      <sz val="10"/>
      <color theme="1"/>
      <name val="宋体"/>
      <family val="3"/>
      <charset val="134"/>
    </font>
    <font>
      <sz val="11"/>
      <color theme="1"/>
      <name val="仿宋_GB2312"/>
      <family val="3"/>
      <charset val="134"/>
    </font>
    <font>
      <sz val="16"/>
      <color theme="1"/>
      <name val="方正仿宋_GBK"/>
      <family val="4"/>
      <charset val="134"/>
    </font>
    <font>
      <sz val="14"/>
      <name val="方正黑体_GBK"/>
      <family val="4"/>
      <charset val="134"/>
    </font>
    <font>
      <b/>
      <sz val="12"/>
      <color theme="1"/>
      <name val="Times New Roman"/>
      <family val="1"/>
    </font>
    <font>
      <sz val="12"/>
      <color theme="1"/>
      <name val="Times New Roman"/>
      <family val="1"/>
    </font>
    <font>
      <sz val="11"/>
      <color rgb="FFFF0000"/>
      <name val="宋体"/>
      <family val="3"/>
      <charset val="134"/>
      <scheme val="minor"/>
    </font>
    <font>
      <sz val="9"/>
      <color rgb="FF000000"/>
      <name val="SimSun"/>
      <charset val="134"/>
    </font>
    <font>
      <sz val="14"/>
      <color theme="1"/>
      <name val="方正黑体_GBK"/>
      <family val="4"/>
      <charset val="134"/>
    </font>
    <font>
      <sz val="20"/>
      <color theme="1"/>
      <name val="方正小标宋_GBK"/>
      <family val="4"/>
      <charset val="134"/>
    </font>
    <font>
      <sz val="12"/>
      <color theme="1"/>
      <name val="方正仿宋_GBK"/>
      <family val="4"/>
      <charset val="134"/>
    </font>
    <font>
      <sz val="12"/>
      <color theme="1"/>
      <name val="方正黑体_GBK"/>
      <family val="4"/>
      <charset val="134"/>
    </font>
    <font>
      <b/>
      <sz val="12"/>
      <color theme="1"/>
      <name val="方正仿宋_GBK"/>
      <family val="4"/>
      <charset val="134"/>
    </font>
    <font>
      <b/>
      <sz val="12"/>
      <color theme="1"/>
      <name val="方正黑体_GBK"/>
      <family val="4"/>
      <charset val="134"/>
    </font>
    <font>
      <sz val="12"/>
      <name val="方正仿宋_GBK"/>
      <family val="4"/>
      <charset val="134"/>
    </font>
    <font>
      <sz val="11"/>
      <name val="方正仿宋_GBK"/>
      <family val="4"/>
      <charset val="134"/>
    </font>
    <font>
      <b/>
      <sz val="12"/>
      <name val="方正仿宋_GBK"/>
      <family val="4"/>
      <charset val="134"/>
    </font>
    <font>
      <sz val="16"/>
      <color theme="1"/>
      <name val="方正黑体_GBK"/>
      <family val="4"/>
      <charset val="134"/>
    </font>
    <font>
      <sz val="9"/>
      <name val="宋体"/>
      <family val="3"/>
      <charset val="134"/>
      <scheme val="minor"/>
    </font>
    <font>
      <sz val="10"/>
      <name val="方正仿宋_GBK"/>
      <family val="4"/>
      <charset val="134"/>
    </font>
    <font>
      <sz val="9"/>
      <color rgb="FF8D8D8D"/>
      <name val="微软雅黑"/>
      <family val="2"/>
      <charset val="134"/>
    </font>
    <font>
      <sz val="20"/>
      <name val="方正小标宋_GBK"/>
      <family val="4"/>
      <charset val="134"/>
    </font>
    <font>
      <sz val="12"/>
      <name val="方正黑体_GBK"/>
      <family val="4"/>
      <charset val="134"/>
    </font>
    <font>
      <sz val="12"/>
      <color rgb="FF8D8D8D"/>
      <name val="方正黑体_GBK"/>
      <family val="4"/>
      <charset val="134"/>
    </font>
    <font>
      <b/>
      <sz val="12"/>
      <color indexed="55"/>
      <name val="微软雅黑"/>
      <family val="2"/>
      <charset val="134"/>
    </font>
    <font>
      <sz val="12"/>
      <color rgb="FF8D8D8D"/>
      <name val="微软雅黑"/>
      <family val="2"/>
      <charset val="134"/>
    </font>
    <font>
      <sz val="10"/>
      <color rgb="FF8D8D8D"/>
      <name val="方正仿宋_GBK"/>
      <family val="4"/>
      <charset val="134"/>
    </font>
    <font>
      <sz val="12"/>
      <name val="方正仿宋_GBK"/>
      <family val="4"/>
      <charset val="134"/>
    </font>
  </fonts>
  <fills count="5">
    <fill>
      <patternFill patternType="none"/>
    </fill>
    <fill>
      <patternFill patternType="gray125"/>
    </fill>
    <fill>
      <patternFill patternType="solid">
        <fgColor theme="0"/>
        <bgColor indexed="64"/>
      </patternFill>
    </fill>
    <fill>
      <patternFill patternType="solid">
        <fgColor theme="0"/>
        <bgColor rgb="FFDEDEDE"/>
      </patternFill>
    </fill>
    <fill>
      <patternFill patternType="solid">
        <fgColor theme="0"/>
        <bgColor rgb="FF99CCFF"/>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rgb="FF000000"/>
      </left>
      <right style="thin">
        <color rgb="FF000000"/>
      </right>
      <top/>
      <bottom style="thin">
        <color rgb="FF000000"/>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s>
  <cellStyleXfs count="15">
    <xf numFmtId="0" fontId="0" fillId="0" borderId="0">
      <alignment vertical="center"/>
    </xf>
    <xf numFmtId="9" fontId="31" fillId="0" borderId="0" applyFont="0" applyFill="0" applyBorder="0" applyAlignment="0" applyProtection="0">
      <alignment vertical="center"/>
    </xf>
    <xf numFmtId="0" fontId="31" fillId="0" borderId="0"/>
    <xf numFmtId="0" fontId="32" fillId="0" borderId="0"/>
    <xf numFmtId="0" fontId="24" fillId="0" borderId="0"/>
    <xf numFmtId="0" fontId="31" fillId="0" borderId="0">
      <alignment vertical="center"/>
    </xf>
    <xf numFmtId="0" fontId="31" fillId="0" borderId="0">
      <alignment vertical="center"/>
    </xf>
    <xf numFmtId="0" fontId="31" fillId="0" borderId="0">
      <alignment vertical="center"/>
    </xf>
    <xf numFmtId="0" fontId="32" fillId="0" borderId="0"/>
    <xf numFmtId="0" fontId="24" fillId="0" borderId="0"/>
    <xf numFmtId="0" fontId="31" fillId="0" borderId="0">
      <alignment vertical="center"/>
    </xf>
    <xf numFmtId="0" fontId="32" fillId="0" borderId="0"/>
    <xf numFmtId="41" fontId="31" fillId="0" borderId="0" applyFont="0" applyFill="0" applyBorder="0" applyAlignment="0" applyProtection="0">
      <alignment vertical="center"/>
    </xf>
    <xf numFmtId="0" fontId="32" fillId="0" borderId="0">
      <alignment vertical="center"/>
    </xf>
    <xf numFmtId="0" fontId="32" fillId="0" borderId="0"/>
  </cellStyleXfs>
  <cellXfs count="377">
    <xf numFmtId="0" fontId="0" fillId="0" borderId="0" xfId="0">
      <alignment vertical="center"/>
    </xf>
    <xf numFmtId="0" fontId="0" fillId="0" borderId="0" xfId="0" applyAlignment="1">
      <alignment vertical="center" wrapText="1"/>
    </xf>
    <xf numFmtId="0" fontId="0" fillId="0" borderId="0" xfId="0" applyAlignment="1"/>
    <xf numFmtId="0" fontId="0" fillId="0" borderId="0" xfId="0" applyAlignment="1">
      <alignment wrapText="1"/>
    </xf>
    <xf numFmtId="0" fontId="4" fillId="0" borderId="2" xfId="0" applyFont="1" applyBorder="1" applyAlignment="1">
      <alignment horizontal="center" vertical="center"/>
    </xf>
    <xf numFmtId="0" fontId="5" fillId="0" borderId="2" xfId="0" applyFont="1" applyBorder="1" applyAlignment="1">
      <alignment horizontal="center" vertical="center"/>
    </xf>
    <xf numFmtId="0" fontId="8" fillId="0" borderId="0" xfId="0" applyFont="1" applyFill="1" applyAlignment="1">
      <alignment vertical="center"/>
    </xf>
    <xf numFmtId="178" fontId="8" fillId="0" borderId="0" xfId="0" applyNumberFormat="1" applyFont="1" applyFill="1" applyAlignment="1"/>
    <xf numFmtId="177" fontId="8" fillId="0" borderId="0" xfId="0" applyNumberFormat="1" applyFont="1" applyFill="1" applyAlignment="1">
      <alignment vertical="center"/>
    </xf>
    <xf numFmtId="178" fontId="9" fillId="0" borderId="0" xfId="0" applyNumberFormat="1" applyFont="1" applyFill="1" applyAlignment="1">
      <alignment horizontal="right"/>
    </xf>
    <xf numFmtId="0" fontId="8" fillId="0" borderId="0" xfId="0" applyFont="1" applyFill="1" applyAlignment="1"/>
    <xf numFmtId="0" fontId="1" fillId="0" borderId="0" xfId="7" applyFont="1" applyFill="1" applyAlignment="1">
      <alignment horizontal="left" vertical="center"/>
    </xf>
    <xf numFmtId="177" fontId="11" fillId="0" borderId="2" xfId="0" applyNumberFormat="1" applyFont="1" applyFill="1" applyBorder="1" applyAlignment="1">
      <alignment horizontal="center" vertical="center" wrapText="1"/>
    </xf>
    <xf numFmtId="177" fontId="11" fillId="0" borderId="2" xfId="0" applyNumberFormat="1" applyFont="1" applyFill="1" applyBorder="1" applyAlignment="1">
      <alignment vertical="center" wrapText="1"/>
    </xf>
    <xf numFmtId="178" fontId="12" fillId="2" borderId="2" xfId="0" applyNumberFormat="1" applyFont="1" applyFill="1" applyBorder="1" applyAlignment="1">
      <alignment horizontal="center" vertical="center"/>
    </xf>
    <xf numFmtId="177" fontId="11" fillId="0" borderId="2" xfId="0" applyNumberFormat="1" applyFont="1" applyFill="1" applyBorder="1" applyAlignment="1">
      <alignment horizontal="left" vertical="center" wrapText="1"/>
    </xf>
    <xf numFmtId="3" fontId="13" fillId="2" borderId="2" xfId="0" applyNumberFormat="1" applyFont="1" applyFill="1" applyBorder="1" applyAlignment="1" applyProtection="1">
      <alignment vertical="center"/>
    </xf>
    <xf numFmtId="178" fontId="13" fillId="2" borderId="2" xfId="0" applyNumberFormat="1" applyFont="1" applyFill="1" applyBorder="1" applyAlignment="1">
      <alignment horizontal="center" vertical="center"/>
    </xf>
    <xf numFmtId="0" fontId="14" fillId="2" borderId="2" xfId="6" applyFont="1" applyFill="1" applyBorder="1">
      <alignment vertical="center"/>
    </xf>
    <xf numFmtId="0" fontId="13" fillId="2" borderId="2" xfId="6" applyFont="1" applyFill="1" applyBorder="1">
      <alignment vertical="center"/>
    </xf>
    <xf numFmtId="3" fontId="13" fillId="0" borderId="2" xfId="0" applyNumberFormat="1" applyFont="1" applyFill="1" applyBorder="1" applyAlignment="1" applyProtection="1">
      <alignment vertical="center"/>
    </xf>
    <xf numFmtId="3" fontId="15" fillId="0" borderId="2" xfId="0" applyNumberFormat="1" applyFont="1" applyFill="1" applyBorder="1" applyAlignment="1" applyProtection="1">
      <alignment vertical="center"/>
    </xf>
    <xf numFmtId="176" fontId="15" fillId="0" borderId="2" xfId="0" applyNumberFormat="1" applyFont="1" applyFill="1" applyBorder="1" applyAlignment="1" applyProtection="1">
      <alignment vertical="center"/>
    </xf>
    <xf numFmtId="3" fontId="15" fillId="0" borderId="2" xfId="0" applyNumberFormat="1" applyFont="1" applyFill="1" applyBorder="1" applyAlignment="1" applyProtection="1">
      <alignment horizontal="left" vertical="center" indent="1"/>
    </xf>
    <xf numFmtId="176" fontId="15" fillId="2" borderId="2" xfId="0" applyNumberFormat="1" applyFont="1" applyFill="1" applyBorder="1" applyAlignment="1" applyProtection="1">
      <alignment vertical="center"/>
    </xf>
    <xf numFmtId="0" fontId="8" fillId="0" borderId="2" xfId="0" applyFont="1" applyFill="1" applyBorder="1" applyAlignment="1"/>
    <xf numFmtId="177" fontId="8" fillId="0" borderId="0" xfId="0" applyNumberFormat="1" applyFont="1" applyFill="1" applyAlignment="1">
      <alignment vertical="center" wrapText="1"/>
    </xf>
    <xf numFmtId="0" fontId="11" fillId="0" borderId="2" xfId="0" applyFont="1" applyFill="1" applyBorder="1" applyAlignment="1">
      <alignment horizontal="center" vertical="center" wrapText="1"/>
    </xf>
    <xf numFmtId="0" fontId="17" fillId="0" borderId="2" xfId="0" applyFont="1" applyFill="1" applyBorder="1" applyAlignment="1">
      <alignment horizontal="left"/>
    </xf>
    <xf numFmtId="0" fontId="13" fillId="0" borderId="2" xfId="0" applyFont="1" applyFill="1" applyBorder="1" applyAlignment="1">
      <alignment horizontal="center" vertical="center"/>
    </xf>
    <xf numFmtId="0" fontId="16" fillId="0" borderId="2" xfId="0" applyFont="1" applyFill="1" applyBorder="1" applyAlignment="1">
      <alignment horizontal="left"/>
    </xf>
    <xf numFmtId="0" fontId="11" fillId="0" borderId="2" xfId="0" applyFont="1" applyFill="1" applyBorder="1" applyAlignment="1">
      <alignment horizontal="center" vertical="center"/>
    </xf>
    <xf numFmtId="178" fontId="11" fillId="0" borderId="2" xfId="0" applyNumberFormat="1" applyFont="1" applyFill="1" applyBorder="1" applyAlignment="1">
      <alignment horizontal="center" vertical="center"/>
    </xf>
    <xf numFmtId="0" fontId="11" fillId="2" borderId="2" xfId="0" applyFont="1" applyFill="1" applyBorder="1" applyAlignment="1">
      <alignment horizontal="center" vertical="center"/>
    </xf>
    <xf numFmtId="0" fontId="18" fillId="2" borderId="2" xfId="0" applyFont="1" applyFill="1" applyBorder="1" applyAlignment="1">
      <alignment horizontal="center" vertical="center"/>
    </xf>
    <xf numFmtId="0" fontId="11" fillId="2" borderId="2" xfId="0" applyFont="1" applyFill="1" applyBorder="1" applyAlignment="1">
      <alignment horizontal="left" vertical="center"/>
    </xf>
    <xf numFmtId="177" fontId="18" fillId="2" borderId="2" xfId="0" applyNumberFormat="1" applyFont="1" applyFill="1" applyBorder="1" applyAlignment="1">
      <alignment vertical="center"/>
    </xf>
    <xf numFmtId="176" fontId="13" fillId="2" borderId="2" xfId="0" applyNumberFormat="1" applyFont="1" applyFill="1" applyBorder="1" applyAlignment="1" applyProtection="1">
      <alignment horizontal="center" vertical="center"/>
    </xf>
    <xf numFmtId="3" fontId="13" fillId="2" borderId="2" xfId="0" applyNumberFormat="1" applyFont="1" applyFill="1" applyBorder="1" applyAlignment="1" applyProtection="1">
      <alignment vertical="center" wrapText="1"/>
    </xf>
    <xf numFmtId="176" fontId="13" fillId="2" borderId="2" xfId="0" applyNumberFormat="1" applyFont="1" applyFill="1" applyBorder="1" applyAlignment="1" applyProtection="1">
      <alignment vertical="center"/>
    </xf>
    <xf numFmtId="0" fontId="18" fillId="2" borderId="2" xfId="0" applyFont="1" applyFill="1" applyBorder="1" applyAlignment="1">
      <alignment horizontal="left" vertical="center"/>
    </xf>
    <xf numFmtId="0" fontId="8" fillId="0" borderId="0" xfId="8" applyFont="1" applyFill="1"/>
    <xf numFmtId="178" fontId="18" fillId="0" borderId="0" xfId="8" applyNumberFormat="1" applyFont="1" applyFill="1" applyAlignment="1">
      <alignment horizontal="center"/>
    </xf>
    <xf numFmtId="0" fontId="20" fillId="0" borderId="0" xfId="7" applyFont="1" applyFill="1" applyBorder="1" applyAlignment="1">
      <alignment horizontal="center" vertical="center"/>
    </xf>
    <xf numFmtId="0" fontId="16" fillId="0" borderId="0" xfId="7" applyFont="1" applyFill="1" applyBorder="1" applyAlignment="1">
      <alignment horizontal="right" vertical="center"/>
    </xf>
    <xf numFmtId="0" fontId="11" fillId="0" borderId="2" xfId="8" applyFont="1" applyFill="1" applyBorder="1" applyAlignment="1">
      <alignment horizontal="center" vertical="center"/>
    </xf>
    <xf numFmtId="0" fontId="11" fillId="0" borderId="2" xfId="8" applyFont="1" applyFill="1" applyBorder="1" applyAlignment="1">
      <alignment horizontal="left" vertical="center"/>
    </xf>
    <xf numFmtId="1" fontId="12" fillId="0" borderId="2" xfId="0" applyNumberFormat="1" applyFont="1" applyFill="1" applyBorder="1" applyAlignment="1" applyProtection="1">
      <alignment horizontal="center" vertical="center"/>
      <protection locked="0"/>
    </xf>
    <xf numFmtId="178" fontId="21" fillId="0" borderId="2" xfId="6" applyNumberFormat="1" applyFont="1" applyFill="1" applyBorder="1" applyAlignment="1">
      <alignment horizontal="center" vertical="center"/>
    </xf>
    <xf numFmtId="1" fontId="22" fillId="0" borderId="2" xfId="0" applyNumberFormat="1" applyFont="1" applyFill="1" applyBorder="1" applyAlignment="1" applyProtection="1">
      <alignment horizontal="left" vertical="center"/>
      <protection locked="0"/>
    </xf>
    <xf numFmtId="1" fontId="23" fillId="0" borderId="2" xfId="0" applyNumberFormat="1" applyFont="1" applyFill="1" applyBorder="1" applyAlignment="1" applyProtection="1">
      <alignment horizontal="center" vertical="center"/>
      <protection locked="0"/>
    </xf>
    <xf numFmtId="1" fontId="6" fillId="0" borderId="2" xfId="0" applyNumberFormat="1" applyFont="1" applyFill="1" applyBorder="1" applyAlignment="1" applyProtection="1">
      <alignment horizontal="left" vertical="center"/>
      <protection locked="0"/>
    </xf>
    <xf numFmtId="0" fontId="13" fillId="0" borderId="2" xfId="0" applyFont="1" applyFill="1" applyBorder="1" applyAlignment="1" applyProtection="1">
      <alignment horizontal="center" vertical="center"/>
      <protection locked="0"/>
    </xf>
    <xf numFmtId="0" fontId="8" fillId="0" borderId="2" xfId="8" applyFont="1" applyFill="1" applyBorder="1"/>
    <xf numFmtId="1" fontId="22" fillId="0" borderId="4" xfId="0" applyNumberFormat="1" applyFont="1" applyFill="1" applyBorder="1" applyAlignment="1" applyProtection="1">
      <alignment horizontal="left" vertical="center"/>
      <protection locked="0"/>
    </xf>
    <xf numFmtId="178" fontId="13" fillId="0" borderId="2" xfId="8" applyNumberFormat="1" applyFont="1" applyFill="1" applyBorder="1" applyAlignment="1">
      <alignment horizontal="center" vertical="center"/>
    </xf>
    <xf numFmtId="0" fontId="23" fillId="0" borderId="2" xfId="0" applyFont="1" applyFill="1" applyBorder="1" applyAlignment="1" applyProtection="1">
      <alignment horizontal="center" vertical="center"/>
      <protection locked="0"/>
    </xf>
    <xf numFmtId="1" fontId="22" fillId="2" borderId="2" xfId="0" applyNumberFormat="1" applyFont="1" applyFill="1" applyBorder="1" applyAlignment="1" applyProtection="1">
      <alignment vertical="center"/>
      <protection locked="0"/>
    </xf>
    <xf numFmtId="178" fontId="23" fillId="0" borderId="2" xfId="8" applyNumberFormat="1" applyFont="1" applyFill="1" applyBorder="1" applyAlignment="1">
      <alignment horizontal="center" vertical="center"/>
    </xf>
    <xf numFmtId="1" fontId="22" fillId="0" borderId="2" xfId="0" applyNumberFormat="1" applyFont="1" applyFill="1" applyBorder="1" applyAlignment="1" applyProtection="1">
      <alignment vertical="center"/>
      <protection locked="0"/>
    </xf>
    <xf numFmtId="0" fontId="22" fillId="0" borderId="2" xfId="0" applyFont="1" applyBorder="1" applyAlignment="1" applyProtection="1">
      <alignment horizontal="left" vertical="center" wrapText="1"/>
      <protection locked="0"/>
    </xf>
    <xf numFmtId="178" fontId="6" fillId="0" borderId="2" xfId="8" applyNumberFormat="1" applyFont="1" applyFill="1" applyBorder="1" applyAlignment="1">
      <alignment horizontal="center" vertical="center"/>
    </xf>
    <xf numFmtId="179" fontId="16" fillId="0" borderId="2" xfId="7" applyNumberFormat="1" applyFont="1" applyFill="1" applyBorder="1" applyAlignment="1">
      <alignment horizontal="left" vertical="center"/>
    </xf>
    <xf numFmtId="178" fontId="6" fillId="0" borderId="2" xfId="8" applyNumberFormat="1" applyFont="1" applyFill="1" applyBorder="1" applyAlignment="1">
      <alignment horizontal="right" vertical="center"/>
    </xf>
    <xf numFmtId="0" fontId="16" fillId="0" borderId="2" xfId="7" applyFont="1" applyFill="1" applyBorder="1">
      <alignment vertical="center"/>
    </xf>
    <xf numFmtId="0" fontId="6" fillId="0" borderId="2" xfId="8" applyFont="1" applyFill="1" applyBorder="1"/>
    <xf numFmtId="0" fontId="6" fillId="0" borderId="2" xfId="0" applyFont="1" applyBorder="1" applyAlignment="1" applyProtection="1">
      <alignment vertical="center" wrapText="1"/>
      <protection locked="0"/>
    </xf>
    <xf numFmtId="0" fontId="16" fillId="2" borderId="2" xfId="7" applyFont="1" applyFill="1" applyBorder="1">
      <alignment vertical="center"/>
    </xf>
    <xf numFmtId="179" fontId="16" fillId="0" borderId="2" xfId="7" applyNumberFormat="1" applyFont="1" applyFill="1" applyBorder="1" applyAlignment="1">
      <alignment vertical="center"/>
    </xf>
    <xf numFmtId="0" fontId="23" fillId="0" borderId="2" xfId="0" applyFont="1" applyBorder="1" applyAlignment="1" applyProtection="1">
      <alignment horizontal="center" vertical="center"/>
      <protection locked="0"/>
    </xf>
    <xf numFmtId="0" fontId="13" fillId="2" borderId="2" xfId="0" applyFont="1" applyFill="1" applyBorder="1" applyAlignment="1" applyProtection="1">
      <alignment horizontal="center" vertical="center"/>
      <protection locked="0"/>
    </xf>
    <xf numFmtId="0" fontId="0" fillId="0" borderId="0" xfId="6" applyFont="1" applyFill="1" applyBorder="1" applyAlignment="1">
      <alignment horizontal="center" vertical="center" wrapText="1"/>
    </xf>
    <xf numFmtId="0" fontId="18" fillId="0" borderId="0" xfId="8" applyFont="1" applyFill="1" applyAlignment="1">
      <alignment horizontal="center"/>
    </xf>
    <xf numFmtId="0" fontId="24" fillId="0" borderId="0" xfId="9" applyFont="1" applyFill="1" applyAlignment="1" applyProtection="1">
      <alignment vertical="center" wrapText="1"/>
      <protection locked="0"/>
    </xf>
    <xf numFmtId="0" fontId="24" fillId="0" borderId="0" xfId="9" applyFill="1" applyAlignment="1" applyProtection="1">
      <alignment vertical="center"/>
      <protection locked="0"/>
    </xf>
    <xf numFmtId="178" fontId="24" fillId="0" borderId="0" xfId="9" applyNumberFormat="1" applyFill="1" applyAlignment="1" applyProtection="1">
      <alignment vertical="center"/>
      <protection locked="0"/>
    </xf>
    <xf numFmtId="0" fontId="11" fillId="2" borderId="2" xfId="6" applyFont="1" applyFill="1" applyBorder="1" applyAlignment="1">
      <alignment horizontal="center" vertical="center" wrapText="1"/>
    </xf>
    <xf numFmtId="178" fontId="11" fillId="2" borderId="2" xfId="6" applyNumberFormat="1" applyFont="1" applyFill="1" applyBorder="1" applyAlignment="1">
      <alignment horizontal="center" vertical="center" wrapText="1"/>
    </xf>
    <xf numFmtId="178" fontId="12" fillId="2" borderId="2" xfId="8" applyNumberFormat="1" applyFont="1" applyFill="1" applyBorder="1" applyAlignment="1">
      <alignment horizontal="center" vertical="center"/>
    </xf>
    <xf numFmtId="176" fontId="12" fillId="2" borderId="2" xfId="8" applyNumberFormat="1" applyFont="1" applyFill="1" applyBorder="1" applyAlignment="1">
      <alignment horizontal="center" vertical="center"/>
    </xf>
    <xf numFmtId="49" fontId="16" fillId="2" borderId="2" xfId="0" applyNumberFormat="1" applyFont="1" applyFill="1" applyBorder="1" applyAlignment="1" applyProtection="1">
      <alignment vertical="center"/>
    </xf>
    <xf numFmtId="176" fontId="20" fillId="2" borderId="2" xfId="0" applyNumberFormat="1" applyFont="1" applyFill="1" applyBorder="1" applyAlignment="1" applyProtection="1">
      <alignment horizontal="center" vertical="center"/>
    </xf>
    <xf numFmtId="178" fontId="13" fillId="0" borderId="2" xfId="9" applyNumberFormat="1" applyFont="1" applyFill="1" applyBorder="1" applyAlignment="1" applyProtection="1">
      <alignment horizontal="center" vertical="center"/>
      <protection locked="0"/>
    </xf>
    <xf numFmtId="176" fontId="13" fillId="0" borderId="2" xfId="9" applyNumberFormat="1" applyFont="1" applyFill="1" applyBorder="1" applyAlignment="1" applyProtection="1">
      <alignment horizontal="center" vertical="center"/>
      <protection locked="0"/>
    </xf>
    <xf numFmtId="0" fontId="26" fillId="2" borderId="2" xfId="6" applyFont="1" applyFill="1" applyBorder="1" applyAlignment="1">
      <alignment horizontal="center" vertical="center"/>
    </xf>
    <xf numFmtId="176" fontId="26" fillId="2" borderId="2" xfId="6" applyNumberFormat="1" applyFont="1" applyFill="1" applyBorder="1" applyAlignment="1">
      <alignment horizontal="center" vertical="center"/>
    </xf>
    <xf numFmtId="49" fontId="16" fillId="0" borderId="2" xfId="0" applyNumberFormat="1" applyFont="1" applyFill="1" applyBorder="1" applyAlignment="1" applyProtection="1">
      <alignment vertical="center"/>
    </xf>
    <xf numFmtId="176" fontId="20" fillId="0" borderId="2" xfId="0" applyNumberFormat="1" applyFont="1" applyFill="1" applyBorder="1" applyAlignment="1" applyProtection="1">
      <alignment horizontal="center" vertical="center"/>
    </xf>
    <xf numFmtId="0" fontId="26" fillId="0" borderId="2" xfId="6" applyFont="1" applyFill="1" applyBorder="1" applyAlignment="1">
      <alignment horizontal="center" vertical="center"/>
    </xf>
    <xf numFmtId="176" fontId="26" fillId="0" borderId="2" xfId="6" applyNumberFormat="1" applyFont="1" applyFill="1" applyBorder="1" applyAlignment="1">
      <alignment horizontal="center" vertical="center"/>
    </xf>
    <xf numFmtId="0" fontId="31" fillId="0" borderId="0" xfId="6" applyFill="1">
      <alignment vertical="center"/>
    </xf>
    <xf numFmtId="10" fontId="20" fillId="0" borderId="0" xfId="1" applyNumberFormat="1" applyFont="1" applyFill="1">
      <alignment vertical="center"/>
    </xf>
    <xf numFmtId="0" fontId="27" fillId="0" borderId="0" xfId="6" applyFont="1" applyFill="1" applyAlignment="1">
      <alignment horizontal="center" vertical="center"/>
    </xf>
    <xf numFmtId="0" fontId="11" fillId="0" borderId="2" xfId="6" applyFont="1" applyFill="1" applyBorder="1" applyAlignment="1">
      <alignment horizontal="center" vertical="center"/>
    </xf>
    <xf numFmtId="178" fontId="11" fillId="0" borderId="2" xfId="9" applyNumberFormat="1" applyFont="1" applyFill="1" applyBorder="1" applyAlignment="1" applyProtection="1">
      <alignment horizontal="center" vertical="center" wrapText="1"/>
      <protection locked="0"/>
    </xf>
    <xf numFmtId="10" fontId="11" fillId="0" borderId="2" xfId="1" applyNumberFormat="1" applyFont="1" applyFill="1" applyBorder="1" applyAlignment="1" applyProtection="1">
      <alignment horizontal="center" vertical="center" wrapText="1"/>
      <protection locked="0"/>
    </xf>
    <xf numFmtId="0" fontId="11" fillId="0" borderId="2" xfId="9" applyNumberFormat="1" applyFont="1" applyFill="1" applyBorder="1" applyAlignment="1" applyProtection="1">
      <alignment horizontal="center" vertical="center" wrapText="1"/>
      <protection locked="0"/>
    </xf>
    <xf numFmtId="0" fontId="21" fillId="0" borderId="2" xfId="6" applyNumberFormat="1" applyFont="1" applyFill="1" applyBorder="1" applyAlignment="1">
      <alignment horizontal="center" vertical="center"/>
    </xf>
    <xf numFmtId="0" fontId="11" fillId="0" borderId="2" xfId="4" applyFont="1" applyFill="1" applyBorder="1" applyAlignment="1" applyProtection="1">
      <alignment horizontal="left" vertical="center" wrapText="1"/>
      <protection locked="0"/>
    </xf>
    <xf numFmtId="0" fontId="28" fillId="0" borderId="2" xfId="6" applyFont="1" applyFill="1" applyBorder="1">
      <alignment vertical="center"/>
    </xf>
    <xf numFmtId="0" fontId="28" fillId="0" borderId="2" xfId="6" applyFont="1" applyFill="1" applyBorder="1" applyAlignment="1">
      <alignment horizontal="center" vertical="center"/>
    </xf>
    <xf numFmtId="176" fontId="28" fillId="0" borderId="2" xfId="6" applyNumberFormat="1" applyFont="1" applyFill="1" applyBorder="1" applyAlignment="1">
      <alignment horizontal="center" vertical="center"/>
    </xf>
    <xf numFmtId="0" fontId="29" fillId="0" borderId="2" xfId="6" applyNumberFormat="1" applyFont="1" applyFill="1" applyBorder="1" applyAlignment="1">
      <alignment horizontal="center" vertical="center"/>
    </xf>
    <xf numFmtId="0" fontId="28" fillId="0" borderId="2" xfId="6" applyFont="1" applyFill="1" applyBorder="1" applyAlignment="1">
      <alignment vertical="center" wrapText="1"/>
    </xf>
    <xf numFmtId="0" fontId="28" fillId="0" borderId="2" xfId="6" applyFont="1" applyFill="1" applyBorder="1" applyAlignment="1">
      <alignment horizontal="center" vertical="center" wrapText="1"/>
    </xf>
    <xf numFmtId="49" fontId="30" fillId="0" borderId="2" xfId="0" applyNumberFormat="1" applyFont="1" applyFill="1" applyBorder="1" applyAlignment="1" applyProtection="1">
      <alignment vertical="center"/>
    </xf>
    <xf numFmtId="49" fontId="30" fillId="0" borderId="2" xfId="0" applyNumberFormat="1" applyFont="1" applyFill="1" applyBorder="1" applyAlignment="1" applyProtection="1">
      <alignment horizontal="center" vertical="center"/>
    </xf>
    <xf numFmtId="0" fontId="30" fillId="0" borderId="2" xfId="6" applyFont="1" applyFill="1" applyBorder="1">
      <alignment vertical="center"/>
    </xf>
    <xf numFmtId="0" fontId="30" fillId="0" borderId="2" xfId="6" applyFont="1" applyFill="1" applyBorder="1" applyAlignment="1">
      <alignment horizontal="center" vertical="center"/>
    </xf>
    <xf numFmtId="0" fontId="31" fillId="0" borderId="2" xfId="6" applyNumberFormat="1" applyFill="1" applyBorder="1" applyAlignment="1">
      <alignment horizontal="center" vertical="center"/>
    </xf>
    <xf numFmtId="0" fontId="16" fillId="0" borderId="2" xfId="6" applyFont="1" applyFill="1" applyBorder="1">
      <alignment vertical="center"/>
    </xf>
    <xf numFmtId="176" fontId="29" fillId="0" borderId="2" xfId="6" applyNumberFormat="1" applyFont="1" applyFill="1" applyBorder="1" applyAlignment="1">
      <alignment horizontal="center" vertical="center"/>
    </xf>
    <xf numFmtId="178" fontId="29" fillId="0" borderId="2" xfId="6" applyNumberFormat="1" applyFont="1" applyFill="1" applyBorder="1" applyAlignment="1">
      <alignment horizontal="center" vertical="center"/>
    </xf>
    <xf numFmtId="0" fontId="31" fillId="0" borderId="2" xfId="6" applyNumberFormat="1" applyFill="1" applyBorder="1">
      <alignment vertical="center"/>
    </xf>
    <xf numFmtId="0" fontId="31" fillId="0" borderId="2" xfId="6" applyFill="1" applyBorder="1">
      <alignment vertical="center"/>
    </xf>
    <xf numFmtId="0" fontId="1" fillId="0" borderId="0" xfId="7" applyFont="1" applyFill="1" applyAlignment="1">
      <alignment horizontal="left" vertical="center"/>
    </xf>
    <xf numFmtId="1" fontId="0" fillId="0" borderId="0" xfId="0" applyNumberFormat="1">
      <alignment vertical="center"/>
    </xf>
    <xf numFmtId="178" fontId="24" fillId="0" borderId="2" xfId="9" applyNumberFormat="1" applyFill="1" applyBorder="1" applyAlignment="1" applyProtection="1">
      <alignment vertical="center"/>
      <protection locked="0"/>
    </xf>
    <xf numFmtId="0" fontId="1" fillId="0" borderId="0" xfId="7" applyFont="1" applyFill="1" applyAlignment="1">
      <alignment horizontal="left" vertical="center"/>
    </xf>
    <xf numFmtId="0" fontId="31" fillId="0" borderId="0" xfId="0" applyFont="1">
      <alignment vertical="center"/>
    </xf>
    <xf numFmtId="0" fontId="0" fillId="0" borderId="2" xfId="0" applyBorder="1">
      <alignment vertical="center"/>
    </xf>
    <xf numFmtId="178" fontId="8" fillId="0" borderId="2" xfId="8" applyNumberFormat="1" applyFont="1" applyFill="1" applyBorder="1"/>
    <xf numFmtId="178" fontId="8" fillId="0" borderId="2" xfId="0" applyNumberFormat="1" applyFont="1" applyFill="1" applyBorder="1" applyAlignment="1"/>
    <xf numFmtId="177" fontId="8" fillId="0" borderId="2" xfId="0" applyNumberFormat="1" applyFont="1" applyFill="1" applyBorder="1" applyAlignment="1">
      <alignment vertical="center" wrapText="1"/>
    </xf>
    <xf numFmtId="178" fontId="9" fillId="0" borderId="2" xfId="0" applyNumberFormat="1" applyFont="1" applyFill="1" applyBorder="1" applyAlignment="1">
      <alignment horizontal="right"/>
    </xf>
    <xf numFmtId="0" fontId="37" fillId="2" borderId="2" xfId="7" applyFont="1" applyFill="1" applyBorder="1" applyAlignment="1">
      <alignment horizontal="center" vertical="center"/>
    </xf>
    <xf numFmtId="178" fontId="39" fillId="0" borderId="2" xfId="10" applyNumberFormat="1" applyFont="1" applyFill="1" applyBorder="1" applyAlignment="1">
      <alignment horizontal="right" vertical="center"/>
    </xf>
    <xf numFmtId="176" fontId="39" fillId="0" borderId="2" xfId="10" applyNumberFormat="1" applyFont="1" applyFill="1" applyBorder="1" applyAlignment="1">
      <alignment horizontal="right" vertical="center"/>
    </xf>
    <xf numFmtId="0" fontId="37" fillId="2" borderId="2" xfId="11" applyFont="1" applyFill="1" applyBorder="1" applyAlignment="1">
      <alignment horizontal="center" vertical="center"/>
    </xf>
    <xf numFmtId="0" fontId="37" fillId="2" borderId="2" xfId="10" applyFont="1" applyFill="1" applyBorder="1" applyAlignment="1">
      <alignment vertical="center"/>
    </xf>
    <xf numFmtId="177" fontId="37" fillId="2" borderId="2" xfId="10" applyNumberFormat="1" applyFont="1" applyFill="1" applyBorder="1" applyAlignment="1">
      <alignment vertical="center"/>
    </xf>
    <xf numFmtId="0" fontId="9" fillId="2" borderId="2" xfId="10" applyFont="1" applyFill="1" applyBorder="1">
      <alignment vertical="center"/>
    </xf>
    <xf numFmtId="176" fontId="9" fillId="0" borderId="2" xfId="10" applyNumberFormat="1" applyFont="1" applyFill="1" applyBorder="1" applyAlignment="1">
      <alignment horizontal="right" vertical="center"/>
    </xf>
    <xf numFmtId="178" fontId="9" fillId="0" borderId="2" xfId="12" applyNumberFormat="1" applyFont="1" applyFill="1" applyBorder="1" applyAlignment="1">
      <alignment horizontal="right" vertical="center"/>
    </xf>
    <xf numFmtId="178" fontId="40" fillId="0" borderId="2" xfId="12" applyNumberFormat="1" applyFont="1" applyFill="1" applyBorder="1" applyAlignment="1">
      <alignment horizontal="right" vertical="center"/>
    </xf>
    <xf numFmtId="178" fontId="8" fillId="0" borderId="2" xfId="12" applyNumberFormat="1" applyFont="1" applyFill="1" applyBorder="1" applyAlignment="1">
      <alignment horizontal="right" vertical="center"/>
    </xf>
    <xf numFmtId="178" fontId="8" fillId="0" borderId="2" xfId="12" applyNumberFormat="1" applyFont="1" applyFill="1" applyBorder="1" applyAlignment="1">
      <alignment horizontal="center" vertical="center"/>
    </xf>
    <xf numFmtId="0" fontId="41" fillId="2" borderId="2" xfId="10" applyFont="1" applyFill="1" applyBorder="1">
      <alignment vertical="center"/>
    </xf>
    <xf numFmtId="176" fontId="40" fillId="0" borderId="2" xfId="12" applyNumberFormat="1" applyFont="1" applyFill="1" applyBorder="1" applyAlignment="1">
      <alignment horizontal="right" vertical="center"/>
    </xf>
    <xf numFmtId="3" fontId="15" fillId="2" borderId="2" xfId="0" applyNumberFormat="1" applyFont="1" applyFill="1" applyBorder="1" applyAlignment="1" applyProtection="1">
      <alignment horizontal="left" vertical="center" wrapText="1" indent="1"/>
    </xf>
    <xf numFmtId="0" fontId="41" fillId="2" borderId="2" xfId="10" applyFont="1" applyFill="1" applyBorder="1" applyAlignment="1">
      <alignment vertical="center"/>
    </xf>
    <xf numFmtId="0" fontId="41" fillId="2" borderId="3" xfId="10" applyFont="1" applyFill="1" applyBorder="1" applyAlignment="1"/>
    <xf numFmtId="178" fontId="41" fillId="0" borderId="3" xfId="10" applyNumberFormat="1" applyFont="1" applyFill="1" applyBorder="1" applyAlignment="1">
      <alignment horizontal="center" vertical="center"/>
    </xf>
    <xf numFmtId="176" fontId="42" fillId="0" borderId="2" xfId="0" applyNumberFormat="1" applyFont="1" applyFill="1" applyBorder="1" applyAlignment="1" applyProtection="1">
      <alignment vertical="center"/>
    </xf>
    <xf numFmtId="178" fontId="9" fillId="0" borderId="2" xfId="10" applyNumberFormat="1" applyFont="1" applyFill="1" applyBorder="1">
      <alignment vertical="center"/>
    </xf>
    <xf numFmtId="176" fontId="9" fillId="0" borderId="2" xfId="10" applyNumberFormat="1" applyFont="1" applyFill="1" applyBorder="1">
      <alignment vertical="center"/>
    </xf>
    <xf numFmtId="0" fontId="15" fillId="2" borderId="2" xfId="0" applyFont="1" applyFill="1" applyBorder="1" applyAlignment="1">
      <alignment horizontal="left" vertical="center"/>
    </xf>
    <xf numFmtId="0" fontId="1" fillId="0" borderId="0" xfId="7" applyFont="1" applyFill="1" applyAlignment="1">
      <alignment horizontal="left" vertical="center"/>
    </xf>
    <xf numFmtId="0" fontId="31" fillId="2" borderId="0" xfId="6" applyFill="1" applyBorder="1">
      <alignment vertical="center"/>
    </xf>
    <xf numFmtId="0" fontId="35" fillId="3" borderId="0" xfId="0" applyFont="1" applyFill="1" applyBorder="1" applyAlignment="1">
      <alignment vertical="center"/>
    </xf>
    <xf numFmtId="0" fontId="31" fillId="0" borderId="0" xfId="6" applyFill="1" applyBorder="1">
      <alignment vertical="center"/>
    </xf>
    <xf numFmtId="0" fontId="11" fillId="0" borderId="0" xfId="9" applyNumberFormat="1" applyFont="1" applyFill="1" applyBorder="1" applyAlignment="1" applyProtection="1">
      <alignment horizontal="center" vertical="center" wrapText="1"/>
      <protection locked="0"/>
    </xf>
    <xf numFmtId="0" fontId="11" fillId="0" borderId="2" xfId="8" applyFont="1" applyFill="1" applyBorder="1" applyAlignment="1">
      <alignment horizontal="center" vertical="center" wrapText="1"/>
    </xf>
    <xf numFmtId="3" fontId="6" fillId="2" borderId="2" xfId="0" applyNumberFormat="1" applyFont="1" applyFill="1" applyBorder="1" applyAlignment="1" applyProtection="1">
      <alignment vertical="center"/>
    </xf>
    <xf numFmtId="10" fontId="8" fillId="0" borderId="2" xfId="1" applyNumberFormat="1" applyFont="1" applyFill="1" applyBorder="1" applyAlignment="1"/>
    <xf numFmtId="10" fontId="21" fillId="0" borderId="2" xfId="1" applyNumberFormat="1" applyFont="1" applyFill="1" applyBorder="1" applyAlignment="1">
      <alignment horizontal="center" vertical="center"/>
    </xf>
    <xf numFmtId="10" fontId="31" fillId="0" borderId="2" xfId="1" applyNumberFormat="1" applyFill="1" applyBorder="1">
      <alignment vertical="center"/>
    </xf>
    <xf numFmtId="10" fontId="44" fillId="0" borderId="2" xfId="1" applyNumberFormat="1" applyFont="1" applyFill="1" applyBorder="1" applyAlignment="1">
      <alignment horizontal="center" vertical="center"/>
    </xf>
    <xf numFmtId="178" fontId="44" fillId="0" borderId="2" xfId="6" applyNumberFormat="1" applyFont="1" applyFill="1" applyBorder="1" applyAlignment="1">
      <alignment horizontal="center" vertical="center"/>
    </xf>
    <xf numFmtId="0" fontId="43" fillId="0" borderId="2" xfId="6" applyFont="1" applyFill="1" applyBorder="1">
      <alignment vertical="center"/>
    </xf>
    <xf numFmtId="10" fontId="43" fillId="0" borderId="2" xfId="1" applyNumberFormat="1" applyFont="1" applyFill="1" applyBorder="1">
      <alignment vertical="center"/>
    </xf>
    <xf numFmtId="178" fontId="45" fillId="0" borderId="2" xfId="9" applyNumberFormat="1" applyFont="1" applyFill="1" applyBorder="1" applyAlignment="1" applyProtection="1">
      <alignment vertical="center"/>
      <protection locked="0"/>
    </xf>
    <xf numFmtId="178" fontId="11" fillId="0" borderId="2" xfId="0" applyNumberFormat="1" applyFont="1" applyFill="1" applyBorder="1" applyAlignment="1">
      <alignment horizontal="center" vertical="center" wrapText="1"/>
    </xf>
    <xf numFmtId="178" fontId="18" fillId="2" borderId="2" xfId="0" applyNumberFormat="1" applyFont="1" applyFill="1" applyBorder="1" applyAlignment="1">
      <alignment horizontal="center" vertical="center"/>
    </xf>
    <xf numFmtId="10" fontId="12" fillId="2" borderId="2" xfId="1" applyNumberFormat="1" applyFont="1" applyFill="1" applyBorder="1" applyAlignment="1">
      <alignment horizontal="center" vertical="center"/>
    </xf>
    <xf numFmtId="10" fontId="18" fillId="2" borderId="2" xfId="1" applyNumberFormat="1" applyFont="1" applyFill="1" applyBorder="1" applyAlignment="1">
      <alignment horizontal="center" vertical="center"/>
    </xf>
    <xf numFmtId="0" fontId="46" fillId="0" borderId="2" xfId="0" applyFont="1" applyFill="1" applyBorder="1" applyAlignment="1"/>
    <xf numFmtId="0" fontId="8" fillId="2" borderId="0" xfId="0" applyFont="1" applyFill="1" applyAlignment="1"/>
    <xf numFmtId="10" fontId="46" fillId="0" borderId="2" xfId="1" applyNumberFormat="1" applyFont="1" applyFill="1" applyBorder="1" applyAlignment="1"/>
    <xf numFmtId="10" fontId="39" fillId="0" borderId="2" xfId="1" applyNumberFormat="1" applyFont="1" applyFill="1" applyBorder="1" applyAlignment="1">
      <alignment horizontal="right" vertical="center"/>
    </xf>
    <xf numFmtId="10" fontId="48" fillId="0" borderId="2" xfId="1" applyNumberFormat="1" applyFont="1" applyFill="1" applyBorder="1" applyAlignment="1">
      <alignment horizontal="right" vertical="center"/>
    </xf>
    <xf numFmtId="0" fontId="43" fillId="0" borderId="2" xfId="0" applyFont="1" applyBorder="1">
      <alignment vertical="center"/>
    </xf>
    <xf numFmtId="0" fontId="46" fillId="0" borderId="2" xfId="8" applyFont="1" applyFill="1" applyBorder="1"/>
    <xf numFmtId="10" fontId="12" fillId="0" borderId="2" xfId="1" applyNumberFormat="1" applyFont="1" applyFill="1" applyBorder="1" applyAlignment="1" applyProtection="1">
      <alignment horizontal="center" vertical="center"/>
      <protection locked="0"/>
    </xf>
    <xf numFmtId="10" fontId="18" fillId="0" borderId="2" xfId="1" applyNumberFormat="1" applyFont="1" applyFill="1" applyBorder="1" applyAlignment="1" applyProtection="1">
      <alignment horizontal="center" vertical="center"/>
      <protection locked="0"/>
    </xf>
    <xf numFmtId="10" fontId="18" fillId="0" borderId="2" xfId="0" applyNumberFormat="1" applyFont="1" applyFill="1" applyBorder="1" applyAlignment="1" applyProtection="1">
      <alignment horizontal="center" vertical="center"/>
      <protection locked="0"/>
    </xf>
    <xf numFmtId="10" fontId="12" fillId="0" borderId="2" xfId="0" applyNumberFormat="1" applyFont="1" applyFill="1" applyBorder="1" applyAlignment="1" applyProtection="1">
      <alignment horizontal="center" vertical="center"/>
      <protection locked="0"/>
    </xf>
    <xf numFmtId="10" fontId="13" fillId="0" borderId="2" xfId="8" applyNumberFormat="1" applyFont="1" applyFill="1" applyBorder="1" applyAlignment="1">
      <alignment horizontal="center" vertical="center"/>
    </xf>
    <xf numFmtId="1" fontId="18" fillId="0" borderId="2" xfId="0" applyNumberFormat="1" applyFont="1" applyFill="1" applyBorder="1" applyAlignment="1" applyProtection="1">
      <alignment horizontal="center" vertical="center"/>
      <protection locked="0"/>
    </xf>
    <xf numFmtId="178" fontId="46" fillId="0" borderId="2" xfId="8" applyNumberFormat="1" applyFont="1" applyFill="1" applyBorder="1"/>
    <xf numFmtId="10" fontId="43" fillId="0" borderId="2" xfId="1" applyNumberFormat="1" applyFont="1" applyBorder="1">
      <alignment vertical="center"/>
    </xf>
    <xf numFmtId="10" fontId="0" fillId="0" borderId="2" xfId="1" applyNumberFormat="1" applyFont="1" applyBorder="1">
      <alignment vertical="center"/>
    </xf>
    <xf numFmtId="0" fontId="31" fillId="0" borderId="2" xfId="6" applyFill="1" applyBorder="1" applyAlignment="1">
      <alignment horizontal="center" vertical="center"/>
    </xf>
    <xf numFmtId="0" fontId="31" fillId="0" borderId="2" xfId="6" applyFont="1" applyFill="1" applyBorder="1" applyAlignment="1">
      <alignment horizontal="center" vertical="center"/>
    </xf>
    <xf numFmtId="176" fontId="31" fillId="0" borderId="2" xfId="6" applyNumberFormat="1" applyFill="1" applyBorder="1" applyAlignment="1">
      <alignment horizontal="center" vertical="center"/>
    </xf>
    <xf numFmtId="0" fontId="49" fillId="0" borderId="0" xfId="7" applyFont="1" applyFill="1" applyAlignment="1">
      <alignment horizontal="left" vertical="center"/>
    </xf>
    <xf numFmtId="0" fontId="50" fillId="0" borderId="0" xfId="10" applyFont="1" applyFill="1" applyAlignment="1"/>
    <xf numFmtId="0" fontId="52" fillId="0" borderId="0" xfId="13" applyFont="1" applyFill="1" applyBorder="1" applyAlignment="1">
      <alignment horizontal="center" vertical="center"/>
    </xf>
    <xf numFmtId="0" fontId="52" fillId="0" borderId="0" xfId="13" applyFont="1" applyFill="1" applyBorder="1" applyAlignment="1">
      <alignment vertical="center"/>
    </xf>
    <xf numFmtId="0" fontId="31" fillId="0" borderId="0" xfId="7" applyFont="1" applyFill="1" applyBorder="1" applyAlignment="1">
      <alignment horizontal="right" vertical="center"/>
    </xf>
    <xf numFmtId="0" fontId="52" fillId="0" borderId="11" xfId="11" applyFont="1" applyFill="1" applyBorder="1" applyAlignment="1">
      <alignment horizontal="center" vertical="center"/>
    </xf>
    <xf numFmtId="178" fontId="52" fillId="0" borderId="12" xfId="11" applyNumberFormat="1" applyFont="1" applyFill="1" applyBorder="1" applyAlignment="1">
      <alignment horizontal="center" vertical="center"/>
    </xf>
    <xf numFmtId="0" fontId="52" fillId="0" borderId="12" xfId="11" applyFont="1" applyFill="1" applyBorder="1" applyAlignment="1">
      <alignment horizontal="center" vertical="center"/>
    </xf>
    <xf numFmtId="178" fontId="52" fillId="0" borderId="13" xfId="11" applyNumberFormat="1" applyFont="1" applyFill="1" applyBorder="1" applyAlignment="1">
      <alignment horizontal="center" vertical="center"/>
    </xf>
    <xf numFmtId="0" fontId="52" fillId="0" borderId="10" xfId="11" applyFont="1" applyFill="1" applyBorder="1" applyAlignment="1">
      <alignment horizontal="center" vertical="center"/>
    </xf>
    <xf numFmtId="0" fontId="53" fillId="0" borderId="2" xfId="7" applyFont="1" applyFill="1" applyBorder="1" applyAlignment="1">
      <alignment horizontal="center" vertical="center"/>
    </xf>
    <xf numFmtId="0" fontId="52" fillId="0" borderId="2" xfId="11" applyFont="1" applyFill="1" applyBorder="1" applyAlignment="1">
      <alignment horizontal="center" vertical="center"/>
    </xf>
    <xf numFmtId="0" fontId="52" fillId="0" borderId="8" xfId="11" applyFont="1" applyFill="1" applyBorder="1" applyAlignment="1">
      <alignment horizontal="center" vertical="center"/>
    </xf>
    <xf numFmtId="0" fontId="53" fillId="0" borderId="8" xfId="7" applyFont="1" applyFill="1" applyBorder="1">
      <alignment vertical="center"/>
    </xf>
    <xf numFmtId="0" fontId="52" fillId="0" borderId="10" xfId="13" applyFont="1" applyFill="1" applyBorder="1" applyAlignment="1">
      <alignment horizontal="left" vertical="center"/>
    </xf>
    <xf numFmtId="0" fontId="52" fillId="0" borderId="2" xfId="13" applyFont="1" applyFill="1" applyBorder="1" applyAlignment="1">
      <alignment horizontal="left" vertical="center"/>
    </xf>
    <xf numFmtId="0" fontId="52" fillId="0" borderId="8" xfId="13" applyFont="1" applyFill="1" applyBorder="1" applyAlignment="1">
      <alignment horizontal="left" vertical="center"/>
    </xf>
    <xf numFmtId="178" fontId="54" fillId="0" borderId="10" xfId="7" applyNumberFormat="1" applyFont="1" applyFill="1" applyBorder="1">
      <alignment vertical="center"/>
    </xf>
    <xf numFmtId="0" fontId="55" fillId="0" borderId="2" xfId="7" applyFont="1" applyFill="1" applyBorder="1">
      <alignment vertical="center"/>
    </xf>
    <xf numFmtId="178" fontId="54" fillId="0" borderId="2" xfId="7" applyNumberFormat="1" applyFont="1" applyFill="1" applyBorder="1">
      <alignment vertical="center"/>
    </xf>
    <xf numFmtId="178" fontId="54" fillId="0" borderId="8" xfId="7" applyNumberFormat="1" applyFont="1" applyFill="1" applyBorder="1">
      <alignment vertical="center"/>
    </xf>
    <xf numFmtId="0" fontId="55" fillId="0" borderId="8" xfId="7" applyFont="1" applyFill="1" applyBorder="1">
      <alignment vertical="center"/>
    </xf>
    <xf numFmtId="178" fontId="54" fillId="0" borderId="10" xfId="7" applyNumberFormat="1" applyFont="1" applyFill="1" applyBorder="1" applyAlignment="1">
      <alignment horizontal="left" vertical="center" indent="1"/>
    </xf>
    <xf numFmtId="178" fontId="54" fillId="0" borderId="2" xfId="7" applyNumberFormat="1" applyFont="1" applyFill="1" applyBorder="1" applyAlignment="1">
      <alignment horizontal="left" vertical="center" indent="1"/>
    </xf>
    <xf numFmtId="178" fontId="54" fillId="0" borderId="8" xfId="7" applyNumberFormat="1" applyFont="1" applyFill="1" applyBorder="1" applyAlignment="1">
      <alignment horizontal="left" vertical="center" indent="1"/>
    </xf>
    <xf numFmtId="0" fontId="55" fillId="0" borderId="10" xfId="7" applyFont="1" applyFill="1" applyBorder="1">
      <alignment vertical="center"/>
    </xf>
    <xf numFmtId="180" fontId="56" fillId="0" borderId="2" xfId="13" applyNumberFormat="1" applyFont="1" applyFill="1" applyBorder="1" applyAlignment="1">
      <alignment vertical="center"/>
    </xf>
    <xf numFmtId="0" fontId="54" fillId="0" borderId="2" xfId="7" applyFont="1" applyFill="1" applyBorder="1">
      <alignment vertical="center"/>
    </xf>
    <xf numFmtId="0" fontId="54" fillId="0" borderId="8" xfId="7" applyFont="1" applyFill="1" applyBorder="1">
      <alignment vertical="center"/>
    </xf>
    <xf numFmtId="176" fontId="54" fillId="0" borderId="8" xfId="13" applyNumberFormat="1" applyFont="1" applyFill="1" applyBorder="1" applyAlignment="1">
      <alignment vertical="center"/>
    </xf>
    <xf numFmtId="0" fontId="50" fillId="0" borderId="14" xfId="14" applyFont="1" applyFill="1" applyBorder="1" applyAlignment="1">
      <alignment horizontal="center" vertical="center"/>
    </xf>
    <xf numFmtId="180" fontId="56" fillId="0" borderId="15" xfId="14" applyNumberFormat="1" applyFont="1" applyFill="1" applyBorder="1" applyAlignment="1">
      <alignment horizontal="center" vertical="center"/>
    </xf>
    <xf numFmtId="0" fontId="52" fillId="0" borderId="15" xfId="13" applyFont="1" applyFill="1" applyBorder="1" applyAlignment="1">
      <alignment horizontal="left" vertical="center"/>
    </xf>
    <xf numFmtId="0" fontId="52" fillId="0" borderId="16" xfId="13" applyFont="1" applyFill="1" applyBorder="1" applyAlignment="1">
      <alignment horizontal="left" vertical="center"/>
    </xf>
    <xf numFmtId="0" fontId="53" fillId="0" borderId="16" xfId="7" applyFont="1" applyFill="1" applyBorder="1">
      <alignment vertical="center"/>
    </xf>
    <xf numFmtId="0" fontId="43" fillId="0" borderId="2" xfId="0" applyFont="1" applyBorder="1" applyAlignment="1">
      <alignment horizontal="center" vertical="center"/>
    </xf>
    <xf numFmtId="0" fontId="43" fillId="0" borderId="2" xfId="0" applyFont="1" applyBorder="1" applyAlignment="1">
      <alignment horizontal="center" vertical="center" wrapText="1"/>
    </xf>
    <xf numFmtId="0" fontId="0" fillId="0" borderId="2" xfId="0" applyBorder="1" applyAlignment="1">
      <alignment vertical="center" wrapText="1"/>
    </xf>
    <xf numFmtId="0" fontId="31" fillId="0" borderId="2" xfId="0" applyFont="1" applyBorder="1">
      <alignment vertical="center"/>
    </xf>
    <xf numFmtId="0" fontId="43" fillId="0" borderId="2" xfId="0" applyFont="1" applyBorder="1" applyAlignment="1">
      <alignment vertical="center" wrapText="1"/>
    </xf>
    <xf numFmtId="0" fontId="43" fillId="0" borderId="0" xfId="0" applyFont="1">
      <alignment vertical="center"/>
    </xf>
    <xf numFmtId="2" fontId="43" fillId="0" borderId="2" xfId="0" applyNumberFormat="1" applyFont="1" applyBorder="1">
      <alignment vertical="center"/>
    </xf>
    <xf numFmtId="0" fontId="0" fillId="0" borderId="0" xfId="0" applyAlignment="1">
      <alignment horizontal="left" vertical="center"/>
    </xf>
    <xf numFmtId="0" fontId="0" fillId="0" borderId="0" xfId="0" applyNumberFormat="1">
      <alignment vertical="center"/>
    </xf>
    <xf numFmtId="0" fontId="1" fillId="0" borderId="0" xfId="0" applyFont="1">
      <alignment vertical="center"/>
    </xf>
    <xf numFmtId="176" fontId="29" fillId="2" borderId="2" xfId="6" applyNumberFormat="1" applyFont="1" applyFill="1" applyBorder="1" applyAlignment="1">
      <alignment horizontal="center" vertical="center"/>
    </xf>
    <xf numFmtId="0" fontId="31" fillId="2" borderId="2" xfId="6" applyFill="1" applyBorder="1">
      <alignment vertical="center"/>
    </xf>
    <xf numFmtId="178" fontId="44" fillId="0" borderId="0" xfId="6" applyNumberFormat="1" applyFont="1" applyFill="1" applyBorder="1" applyAlignment="1">
      <alignment horizontal="center" vertical="center"/>
    </xf>
    <xf numFmtId="0" fontId="6" fillId="2" borderId="2" xfId="0" applyFont="1" applyFill="1" applyBorder="1" applyAlignment="1" applyProtection="1">
      <alignment vertical="center" wrapText="1"/>
      <protection locked="0"/>
    </xf>
    <xf numFmtId="178" fontId="13" fillId="2" borderId="2" xfId="8" applyNumberFormat="1" applyFont="1" applyFill="1" applyBorder="1" applyAlignment="1">
      <alignment horizontal="center" vertical="center"/>
    </xf>
    <xf numFmtId="0" fontId="8" fillId="2" borderId="2" xfId="0" applyFont="1" applyFill="1" applyBorder="1" applyAlignment="1"/>
    <xf numFmtId="176" fontId="43" fillId="0" borderId="2" xfId="6" applyNumberFormat="1" applyFont="1" applyFill="1" applyBorder="1" applyAlignment="1">
      <alignment horizontal="center" vertical="center"/>
    </xf>
    <xf numFmtId="0" fontId="7" fillId="0" borderId="0" xfId="0" applyFont="1" applyBorder="1" applyAlignment="1">
      <alignment vertical="center"/>
    </xf>
    <xf numFmtId="0" fontId="3" fillId="0" borderId="0" xfId="0" applyFont="1" applyBorder="1" applyAlignment="1">
      <alignment vertical="center"/>
    </xf>
    <xf numFmtId="0" fontId="0" fillId="0" borderId="0" xfId="0" applyBorder="1">
      <alignment vertical="center"/>
    </xf>
    <xf numFmtId="0" fontId="59" fillId="0" borderId="0" xfId="0" applyFont="1" applyBorder="1" applyAlignment="1">
      <alignment horizontal="right" vertical="center"/>
    </xf>
    <xf numFmtId="0" fontId="60" fillId="0" borderId="0" xfId="0" applyFont="1" applyBorder="1" applyAlignment="1">
      <alignment horizontal="right" vertical="center"/>
    </xf>
    <xf numFmtId="1" fontId="31" fillId="0" borderId="2" xfId="0" applyNumberFormat="1" applyFont="1" applyBorder="1">
      <alignment vertical="center"/>
    </xf>
    <xf numFmtId="1" fontId="0" fillId="0" borderId="2" xfId="0" applyNumberFormat="1" applyBorder="1">
      <alignment vertical="center"/>
    </xf>
    <xf numFmtId="0" fontId="0" fillId="2" borderId="2" xfId="0" applyFill="1" applyBorder="1">
      <alignment vertical="center"/>
    </xf>
    <xf numFmtId="0" fontId="31" fillId="2" borderId="2" xfId="0" applyFont="1" applyFill="1" applyBorder="1">
      <alignment vertical="center"/>
    </xf>
    <xf numFmtId="1" fontId="0" fillId="2" borderId="2" xfId="0" applyNumberFormat="1" applyFill="1" applyBorder="1">
      <alignment vertical="center"/>
    </xf>
    <xf numFmtId="0" fontId="0" fillId="2" borderId="0" xfId="0" applyFill="1">
      <alignment vertical="center"/>
    </xf>
    <xf numFmtId="1" fontId="0" fillId="2" borderId="0" xfId="0" applyNumberFormat="1" applyFill="1">
      <alignment vertical="center"/>
    </xf>
    <xf numFmtId="0" fontId="7" fillId="2" borderId="0" xfId="0" applyFont="1" applyFill="1" applyBorder="1" applyAlignment="1">
      <alignment vertical="center"/>
    </xf>
    <xf numFmtId="0" fontId="59" fillId="2" borderId="0" xfId="0" applyFont="1" applyFill="1" applyBorder="1" applyAlignment="1">
      <alignment horizontal="right" vertical="center"/>
    </xf>
    <xf numFmtId="0" fontId="43" fillId="2" borderId="2" xfId="0" applyFont="1" applyFill="1" applyBorder="1">
      <alignment vertical="center"/>
    </xf>
    <xf numFmtId="0" fontId="31" fillId="0" borderId="0" xfId="0" applyFont="1" applyAlignment="1">
      <alignment horizontal="center" vertical="center"/>
    </xf>
    <xf numFmtId="0" fontId="0" fillId="0" borderId="0" xfId="0" applyAlignment="1">
      <alignment horizontal="center" vertical="center"/>
    </xf>
    <xf numFmtId="0" fontId="58" fillId="0" borderId="0" xfId="8" applyFont="1" applyFill="1" applyBorder="1" applyAlignment="1">
      <alignment horizontal="center" vertical="center"/>
    </xf>
    <xf numFmtId="0" fontId="8" fillId="0" borderId="0" xfId="0" applyFont="1" applyFill="1" applyBorder="1" applyAlignment="1"/>
    <xf numFmtId="178" fontId="31" fillId="0" borderId="0" xfId="6" applyNumberFormat="1" applyFill="1">
      <alignment vertical="center"/>
    </xf>
    <xf numFmtId="178" fontId="35" fillId="3" borderId="0" xfId="0" applyNumberFormat="1" applyFont="1" applyFill="1" applyBorder="1" applyAlignment="1">
      <alignment vertical="center"/>
    </xf>
    <xf numFmtId="0" fontId="61" fillId="0" borderId="0" xfId="6" applyFont="1" applyFill="1">
      <alignment vertical="center"/>
    </xf>
    <xf numFmtId="1" fontId="0" fillId="2" borderId="0" xfId="0" applyNumberFormat="1" applyFill="1" applyBorder="1">
      <alignment vertical="center"/>
    </xf>
    <xf numFmtId="0" fontId="0" fillId="2" borderId="0" xfId="0" applyFill="1" applyBorder="1">
      <alignment vertical="center"/>
    </xf>
    <xf numFmtId="0" fontId="0" fillId="2" borderId="0" xfId="0" applyFill="1" applyBorder="1" applyAlignment="1">
      <alignment horizontal="center" vertical="center"/>
    </xf>
    <xf numFmtId="0" fontId="62" fillId="3" borderId="0" xfId="0" applyFont="1" applyFill="1" applyBorder="1" applyAlignment="1">
      <alignment horizontal="left" vertical="center" wrapText="1"/>
    </xf>
    <xf numFmtId="4" fontId="62" fillId="4" borderId="0" xfId="0" applyNumberFormat="1" applyFont="1" applyFill="1" applyBorder="1" applyAlignment="1">
      <alignment vertical="center" wrapText="1"/>
    </xf>
    <xf numFmtId="4" fontId="62" fillId="4" borderId="0" xfId="0" applyNumberFormat="1" applyFont="1" applyFill="1" applyBorder="1" applyAlignment="1">
      <alignment horizontal="right" vertical="center" wrapText="1"/>
    </xf>
    <xf numFmtId="0" fontId="62" fillId="3" borderId="0" xfId="0" applyFont="1" applyFill="1" applyBorder="1" applyAlignment="1">
      <alignment vertical="center"/>
    </xf>
    <xf numFmtId="0" fontId="31" fillId="0" borderId="17" xfId="0" applyFont="1" applyFill="1" applyBorder="1">
      <alignment vertical="center"/>
    </xf>
    <xf numFmtId="0" fontId="11" fillId="0" borderId="2" xfId="8" applyFont="1" applyFill="1" applyBorder="1" applyAlignment="1">
      <alignment horizontal="left" vertical="center" wrapText="1"/>
    </xf>
    <xf numFmtId="1" fontId="22" fillId="0" borderId="2" xfId="0" applyNumberFormat="1" applyFont="1" applyFill="1" applyBorder="1" applyAlignment="1" applyProtection="1">
      <alignment horizontal="left" vertical="center" wrapText="1"/>
      <protection locked="0"/>
    </xf>
    <xf numFmtId="1" fontId="6" fillId="0" borderId="2" xfId="0" applyNumberFormat="1" applyFont="1" applyFill="1" applyBorder="1" applyAlignment="1" applyProtection="1">
      <alignment vertical="center" wrapText="1"/>
      <protection locked="0"/>
    </xf>
    <xf numFmtId="1" fontId="22" fillId="0" borderId="2" xfId="0" applyNumberFormat="1" applyFont="1" applyFill="1" applyBorder="1" applyAlignment="1" applyProtection="1">
      <alignment vertical="center" wrapText="1"/>
      <protection locked="0"/>
    </xf>
    <xf numFmtId="0" fontId="6" fillId="0" borderId="2" xfId="0" applyNumberFormat="1" applyFont="1" applyFill="1" applyBorder="1" applyAlignment="1" applyProtection="1">
      <alignment vertical="center" wrapText="1"/>
      <protection locked="0"/>
    </xf>
    <xf numFmtId="3" fontId="6" fillId="0" borderId="2" xfId="0" applyNumberFormat="1" applyFont="1" applyFill="1" applyBorder="1" applyAlignment="1" applyProtection="1">
      <alignment vertical="center" wrapText="1"/>
      <protection locked="0"/>
    </xf>
    <xf numFmtId="3" fontId="22" fillId="0" borderId="2" xfId="0" applyNumberFormat="1" applyFont="1" applyFill="1" applyBorder="1" applyAlignment="1" applyProtection="1">
      <alignment vertical="center" wrapText="1"/>
      <protection locked="0"/>
    </xf>
    <xf numFmtId="1" fontId="22" fillId="2" borderId="2" xfId="0" applyNumberFormat="1" applyFont="1" applyFill="1" applyBorder="1" applyAlignment="1" applyProtection="1">
      <alignment vertical="center" wrapText="1"/>
      <protection locked="0"/>
    </xf>
    <xf numFmtId="0" fontId="16" fillId="0" borderId="2" xfId="7" applyFont="1" applyFill="1" applyBorder="1" applyAlignment="1">
      <alignment vertical="center" wrapText="1"/>
    </xf>
    <xf numFmtId="178" fontId="8" fillId="0" borderId="0" xfId="8" applyNumberFormat="1" applyFont="1" applyFill="1" applyAlignment="1">
      <alignment horizontal="right" wrapText="1"/>
    </xf>
    <xf numFmtId="0" fontId="8" fillId="0" borderId="0" xfId="8" applyFont="1" applyFill="1" applyAlignment="1">
      <alignment wrapText="1"/>
    </xf>
    <xf numFmtId="0" fontId="0" fillId="2" borderId="2" xfId="0" applyFill="1" applyBorder="1" applyAlignment="1">
      <alignment vertical="center" wrapText="1"/>
    </xf>
    <xf numFmtId="178" fontId="11" fillId="2" borderId="2" xfId="6" applyNumberFormat="1" applyFont="1" applyFill="1" applyBorder="1" applyAlignment="1">
      <alignment horizontal="center" vertical="center" wrapText="1"/>
    </xf>
    <xf numFmtId="1" fontId="0" fillId="0" borderId="2" xfId="0" applyNumberFormat="1" applyFill="1" applyBorder="1">
      <alignment vertical="center"/>
    </xf>
    <xf numFmtId="0" fontId="24" fillId="0" borderId="0" xfId="9" applyFill="1" applyBorder="1" applyAlignment="1" applyProtection="1">
      <alignment vertical="center"/>
      <protection locked="0"/>
    </xf>
    <xf numFmtId="0" fontId="24" fillId="0" borderId="0" xfId="9" applyFont="1" applyFill="1" applyBorder="1" applyAlignment="1" applyProtection="1">
      <alignment vertical="center" wrapText="1"/>
      <protection locked="0"/>
    </xf>
    <xf numFmtId="178" fontId="24" fillId="0" borderId="0" xfId="9" applyNumberFormat="1" applyFill="1" applyBorder="1" applyAlignment="1" applyProtection="1">
      <alignment vertical="center"/>
      <protection locked="0"/>
    </xf>
    <xf numFmtId="0" fontId="0" fillId="0" borderId="0" xfId="0" applyBorder="1" applyAlignment="1">
      <alignment horizontal="left" vertical="center"/>
    </xf>
    <xf numFmtId="1" fontId="0" fillId="0" borderId="0" xfId="0" applyNumberFormat="1" applyBorder="1">
      <alignment vertical="center"/>
    </xf>
    <xf numFmtId="0" fontId="28" fillId="0" borderId="0" xfId="6" applyFont="1" applyFill="1" applyBorder="1">
      <alignment vertical="center"/>
    </xf>
    <xf numFmtId="49" fontId="30" fillId="0" borderId="0" xfId="0" applyNumberFormat="1" applyFont="1" applyFill="1" applyBorder="1" applyAlignment="1" applyProtection="1">
      <alignment vertical="center"/>
    </xf>
    <xf numFmtId="176" fontId="13" fillId="0" borderId="2" xfId="0" applyNumberFormat="1" applyFont="1" applyFill="1" applyBorder="1" applyAlignment="1" applyProtection="1">
      <alignment horizontal="center" vertical="center"/>
    </xf>
    <xf numFmtId="0" fontId="63" fillId="0" borderId="0" xfId="0" applyFont="1" applyAlignment="1">
      <alignment vertical="center"/>
    </xf>
    <xf numFmtId="0" fontId="65" fillId="0" borderId="0" xfId="0" applyFont="1" applyAlignment="1">
      <alignment horizontal="right"/>
    </xf>
    <xf numFmtId="0" fontId="66" fillId="0" borderId="2" xfId="0" applyFont="1" applyBorder="1" applyAlignment="1">
      <alignment horizontal="center" vertical="center"/>
    </xf>
    <xf numFmtId="0" fontId="67" fillId="0" borderId="2" xfId="0" applyFont="1" applyBorder="1" applyAlignment="1">
      <alignment vertical="center" wrapText="1"/>
    </xf>
    <xf numFmtId="0" fontId="67" fillId="0" borderId="2" xfId="0" applyFont="1" applyBorder="1" applyAlignment="1">
      <alignment horizontal="center" vertical="center" wrapText="1"/>
    </xf>
    <xf numFmtId="0" fontId="65" fillId="0" borderId="2" xfId="0" applyFont="1" applyBorder="1" applyAlignment="1">
      <alignment vertical="center" wrapText="1"/>
    </xf>
    <xf numFmtId="0" fontId="65" fillId="0" borderId="2" xfId="0" applyFont="1" applyBorder="1" applyAlignment="1">
      <alignment horizontal="center" vertical="center" wrapText="1"/>
    </xf>
    <xf numFmtId="0" fontId="66" fillId="0" borderId="2" xfId="0" applyFont="1" applyBorder="1" applyAlignment="1">
      <alignment horizontal="center" vertical="center" wrapText="1"/>
    </xf>
    <xf numFmtId="0" fontId="68" fillId="0" borderId="2" xfId="0" applyFont="1" applyBorder="1" applyAlignment="1">
      <alignment horizontal="center" vertical="center"/>
    </xf>
    <xf numFmtId="0" fontId="65" fillId="0" borderId="2" xfId="0" applyFont="1" applyFill="1" applyBorder="1" applyAlignment="1">
      <alignment horizontal="center" vertical="center"/>
    </xf>
    <xf numFmtId="0" fontId="69" fillId="0" borderId="2" xfId="0" applyFont="1" applyBorder="1" applyAlignment="1">
      <alignment horizontal="left" vertical="center" wrapText="1"/>
    </xf>
    <xf numFmtId="0" fontId="69" fillId="0" borderId="2" xfId="0" applyFont="1" applyBorder="1" applyAlignment="1">
      <alignment horizontal="center" vertical="center" wrapText="1"/>
    </xf>
    <xf numFmtId="0" fontId="69" fillId="0" borderId="2" xfId="0" applyFont="1" applyBorder="1" applyAlignment="1">
      <alignment horizontal="center" vertical="center"/>
    </xf>
    <xf numFmtId="0" fontId="69" fillId="0" borderId="3" xfId="0" applyFont="1" applyBorder="1" applyAlignment="1">
      <alignment horizontal="center" vertical="center" wrapText="1"/>
    </xf>
    <xf numFmtId="0" fontId="65" fillId="0" borderId="3" xfId="0" applyFont="1" applyFill="1" applyBorder="1" applyAlignment="1">
      <alignment horizontal="center" vertical="center"/>
    </xf>
    <xf numFmtId="0" fontId="70" fillId="0" borderId="3" xfId="0" applyFont="1" applyBorder="1" applyAlignment="1">
      <alignment horizontal="left" vertical="center" wrapText="1"/>
    </xf>
    <xf numFmtId="0" fontId="69" fillId="0" borderId="8" xfId="0" applyFont="1" applyBorder="1" applyAlignment="1">
      <alignment horizontal="center" vertical="center" wrapText="1"/>
    </xf>
    <xf numFmtId="0" fontId="69" fillId="0" borderId="18" xfId="0" applyFont="1" applyFill="1" applyBorder="1" applyAlignment="1">
      <alignment horizontal="center" vertical="center" wrapText="1"/>
    </xf>
    <xf numFmtId="0" fontId="69" fillId="0" borderId="2" xfId="7" applyFont="1" applyBorder="1" applyAlignment="1">
      <alignment horizontal="center" vertical="center" wrapText="1"/>
    </xf>
    <xf numFmtId="0" fontId="69" fillId="0" borderId="4" xfId="0" applyFont="1" applyBorder="1" applyAlignment="1">
      <alignment horizontal="center" vertical="center" wrapText="1"/>
    </xf>
    <xf numFmtId="0" fontId="69" fillId="0" borderId="2" xfId="0" applyFont="1" applyFill="1" applyBorder="1" applyAlignment="1">
      <alignment horizontal="center" vertical="center"/>
    </xf>
    <xf numFmtId="0" fontId="70" fillId="2" borderId="2" xfId="3" applyNumberFormat="1" applyFont="1" applyFill="1" applyBorder="1" applyAlignment="1">
      <alignment horizontal="center" vertical="center" wrapText="1"/>
    </xf>
    <xf numFmtId="0" fontId="71" fillId="0" borderId="2" xfId="0" applyFont="1" applyFill="1" applyBorder="1" applyAlignment="1">
      <alignment horizontal="center" vertical="center"/>
    </xf>
    <xf numFmtId="0" fontId="65" fillId="0" borderId="4" xfId="0" applyFont="1" applyFill="1" applyBorder="1" applyAlignment="1">
      <alignment horizontal="center" vertical="center"/>
    </xf>
    <xf numFmtId="0" fontId="69" fillId="0" borderId="5" xfId="0" applyFont="1" applyBorder="1" applyAlignment="1">
      <alignment horizontal="left" vertical="center" wrapText="1"/>
    </xf>
    <xf numFmtId="0" fontId="69" fillId="0" borderId="6" xfId="0" applyFont="1" applyFill="1" applyBorder="1" applyAlignment="1">
      <alignment horizontal="center" vertical="center" wrapText="1"/>
    </xf>
    <xf numFmtId="0" fontId="69" fillId="0" borderId="2" xfId="7" applyFont="1" applyBorder="1" applyAlignment="1">
      <alignment horizontal="left" vertical="center" wrapText="1"/>
    </xf>
    <xf numFmtId="0" fontId="70" fillId="0" borderId="2" xfId="7" applyFont="1" applyBorder="1" applyAlignment="1">
      <alignment horizontal="left" vertical="center" wrapText="1"/>
    </xf>
    <xf numFmtId="0" fontId="70" fillId="0" borderId="3" xfId="7" applyFont="1" applyBorder="1" applyAlignment="1">
      <alignment horizontal="left" vertical="center" wrapText="1"/>
    </xf>
    <xf numFmtId="0" fontId="69" fillId="0" borderId="3" xfId="7" applyFont="1" applyBorder="1" applyAlignment="1">
      <alignment horizontal="center" vertical="center" wrapText="1"/>
    </xf>
    <xf numFmtId="0" fontId="71" fillId="0" borderId="3" xfId="7" applyFont="1" applyBorder="1" applyAlignment="1">
      <alignment horizontal="center" vertical="center" wrapText="1"/>
    </xf>
    <xf numFmtId="0" fontId="74" fillId="0" borderId="0" xfId="7" applyNumberFormat="1" applyFont="1" applyFill="1" applyBorder="1" applyAlignment="1" applyProtection="1">
      <alignment horizontal="left" vertical="top" wrapText="1"/>
    </xf>
    <xf numFmtId="0" fontId="75" fillId="0" borderId="0" xfId="7" applyNumberFormat="1" applyFont="1" applyFill="1" applyBorder="1" applyAlignment="1" applyProtection="1">
      <alignment horizontal="left" vertical="top" wrapText="1"/>
    </xf>
    <xf numFmtId="0" fontId="77" fillId="0" borderId="2" xfId="7" applyNumberFormat="1" applyFont="1" applyFill="1" applyBorder="1" applyAlignment="1" applyProtection="1">
      <alignment horizontal="center" vertical="center" wrapText="1"/>
    </xf>
    <xf numFmtId="0" fontId="78" fillId="0" borderId="0" xfId="7" applyNumberFormat="1" applyFont="1" applyFill="1" applyBorder="1" applyAlignment="1" applyProtection="1">
      <alignment horizontal="left" vertical="top" wrapText="1"/>
    </xf>
    <xf numFmtId="181" fontId="71" fillId="0" borderId="2" xfId="7" applyNumberFormat="1" applyFont="1" applyFill="1" applyBorder="1" applyAlignment="1" applyProtection="1">
      <alignment horizontal="center" vertical="center" wrapText="1"/>
    </xf>
    <xf numFmtId="0" fontId="79" fillId="0" borderId="0" xfId="7" applyNumberFormat="1" applyFont="1" applyFill="1" applyBorder="1" applyAlignment="1" applyProtection="1">
      <alignment horizontal="left" vertical="top" wrapText="1"/>
    </xf>
    <xf numFmtId="0" fontId="69" fillId="0" borderId="2" xfId="7" applyNumberFormat="1" applyFont="1" applyFill="1" applyBorder="1" applyAlignment="1" applyProtection="1">
      <alignment horizontal="center" vertical="center" wrapText="1"/>
    </xf>
    <xf numFmtId="0" fontId="80" fillId="0" borderId="0" xfId="7" applyNumberFormat="1" applyFont="1" applyFill="1" applyBorder="1" applyAlignment="1" applyProtection="1">
      <alignment horizontal="left" vertical="top" wrapText="1"/>
    </xf>
    <xf numFmtId="0" fontId="81" fillId="0" borderId="0" xfId="7" applyNumberFormat="1" applyFont="1" applyFill="1" applyBorder="1" applyAlignment="1" applyProtection="1">
      <alignment horizontal="left" vertical="top" wrapText="1"/>
    </xf>
    <xf numFmtId="178" fontId="23" fillId="2" borderId="2" xfId="0" applyNumberFormat="1" applyFont="1" applyFill="1" applyBorder="1" applyAlignment="1">
      <alignment horizontal="center" vertical="center"/>
    </xf>
    <xf numFmtId="0" fontId="43" fillId="0" borderId="2" xfId="6" applyFont="1" applyFill="1" applyBorder="1" applyAlignment="1">
      <alignment horizontal="center" vertical="center"/>
    </xf>
    <xf numFmtId="0" fontId="82" fillId="0" borderId="2" xfId="7" applyNumberFormat="1" applyFont="1" applyFill="1" applyBorder="1" applyAlignment="1" applyProtection="1">
      <alignment horizontal="center" vertical="center" wrapText="1"/>
    </xf>
    <xf numFmtId="0" fontId="1" fillId="0" borderId="0" xfId="7" applyFont="1" applyFill="1" applyAlignment="1">
      <alignment horizontal="left" vertical="center"/>
    </xf>
    <xf numFmtId="0" fontId="16" fillId="0" borderId="7" xfId="6" applyFont="1" applyFill="1" applyBorder="1" applyAlignment="1">
      <alignment horizontal="left" vertical="center" wrapText="1"/>
    </xf>
    <xf numFmtId="0" fontId="16" fillId="0" borderId="0" xfId="6" applyFont="1" applyFill="1" applyBorder="1" applyAlignment="1">
      <alignment horizontal="left" vertical="center" wrapText="1"/>
    </xf>
    <xf numFmtId="0" fontId="16" fillId="0" borderId="1" xfId="7" applyFont="1" applyBorder="1" applyAlignment="1">
      <alignment vertical="center"/>
    </xf>
    <xf numFmtId="0" fontId="31" fillId="0" borderId="1" xfId="6" applyFill="1" applyBorder="1">
      <alignment vertical="center"/>
    </xf>
    <xf numFmtId="0" fontId="10" fillId="0" borderId="0" xfId="7" applyFont="1" applyFill="1" applyAlignment="1">
      <alignment horizontal="center" vertical="center"/>
    </xf>
    <xf numFmtId="0" fontId="2" fillId="0" borderId="0" xfId="0" applyFont="1" applyAlignment="1">
      <alignment horizontal="center" vertical="center"/>
    </xf>
    <xf numFmtId="0" fontId="31" fillId="0" borderId="7" xfId="0" applyFont="1" applyBorder="1">
      <alignment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178" fontId="11" fillId="2" borderId="2" xfId="6" applyNumberFormat="1" applyFont="1" applyFill="1" applyBorder="1" applyAlignment="1">
      <alignment horizontal="center" vertical="center" wrapText="1"/>
    </xf>
    <xf numFmtId="0" fontId="16" fillId="2" borderId="1" xfId="6" applyFont="1" applyFill="1" applyBorder="1" applyAlignment="1">
      <alignment horizontal="right" vertical="center"/>
    </xf>
    <xf numFmtId="178" fontId="11" fillId="2" borderId="8" xfId="6" applyNumberFormat="1" applyFont="1" applyFill="1" applyBorder="1" applyAlignment="1">
      <alignment horizontal="center" vertical="center" wrapText="1"/>
    </xf>
    <xf numFmtId="178" fontId="11" fillId="2" borderId="9" xfId="6" applyNumberFormat="1" applyFont="1" applyFill="1" applyBorder="1" applyAlignment="1">
      <alignment horizontal="center" vertical="center" wrapText="1"/>
    </xf>
    <xf numFmtId="178" fontId="11" fillId="2" borderId="10" xfId="6" applyNumberFormat="1" applyFont="1" applyFill="1" applyBorder="1" applyAlignment="1">
      <alignment horizontal="center" vertical="center" wrapText="1"/>
    </xf>
    <xf numFmtId="0" fontId="11" fillId="2" borderId="2" xfId="6" applyFont="1" applyFill="1" applyBorder="1" applyAlignment="1">
      <alignment horizontal="center" vertical="center" wrapText="1"/>
    </xf>
    <xf numFmtId="0" fontId="25" fillId="0" borderId="0" xfId="6" applyFont="1" applyFill="1" applyBorder="1" applyAlignment="1">
      <alignment horizontal="center" vertical="center"/>
    </xf>
    <xf numFmtId="0" fontId="19" fillId="0" borderId="0" xfId="7" applyFont="1" applyFill="1" applyAlignment="1">
      <alignment horizontal="left" vertical="center"/>
    </xf>
    <xf numFmtId="0" fontId="31" fillId="0" borderId="1" xfId="7" applyFill="1" applyBorder="1" applyAlignment="1">
      <alignment horizontal="center" vertical="center"/>
    </xf>
    <xf numFmtId="0" fontId="20" fillId="0" borderId="1" xfId="7" applyFont="1" applyFill="1" applyBorder="1" applyAlignment="1">
      <alignment horizontal="center" vertical="center"/>
    </xf>
    <xf numFmtId="0" fontId="8" fillId="0" borderId="1" xfId="8" applyFont="1" applyFill="1" applyBorder="1" applyAlignment="1">
      <alignment horizontal="center"/>
    </xf>
    <xf numFmtId="0" fontId="16" fillId="0" borderId="0" xfId="5" applyFont="1" applyFill="1" applyAlignment="1">
      <alignment horizontal="left" vertical="center" wrapText="1"/>
    </xf>
    <xf numFmtId="0" fontId="8" fillId="0" borderId="1" xfId="0" applyFont="1" applyFill="1" applyBorder="1" applyAlignment="1"/>
    <xf numFmtId="176" fontId="47" fillId="0" borderId="0" xfId="0" applyNumberFormat="1" applyFont="1" applyFill="1" applyBorder="1" applyAlignment="1" applyProtection="1">
      <alignment horizontal="right" vertical="center"/>
      <protection locked="0"/>
    </xf>
    <xf numFmtId="176" fontId="6" fillId="0" borderId="0" xfId="0" applyNumberFormat="1" applyFont="1" applyFill="1" applyBorder="1" applyAlignment="1" applyProtection="1">
      <alignment horizontal="right" vertical="center"/>
      <protection locked="0"/>
    </xf>
    <xf numFmtId="3" fontId="13" fillId="0" borderId="0" xfId="0" applyNumberFormat="1" applyFont="1" applyFill="1" applyBorder="1" applyAlignment="1" applyProtection="1">
      <alignment horizontal="left" vertical="center" wrapText="1"/>
    </xf>
    <xf numFmtId="0" fontId="31" fillId="0" borderId="1" xfId="0" applyFont="1" applyBorder="1">
      <alignment vertical="center"/>
    </xf>
    <xf numFmtId="0" fontId="49" fillId="0" borderId="0" xfId="7" applyFont="1" applyFill="1" applyAlignment="1">
      <alignment horizontal="left" vertical="center"/>
    </xf>
    <xf numFmtId="0" fontId="51" fillId="0" borderId="0" xfId="7" applyFont="1" applyFill="1" applyAlignment="1">
      <alignment horizontal="center" vertical="center"/>
    </xf>
    <xf numFmtId="0" fontId="52" fillId="0" borderId="0" xfId="13" applyFont="1" applyFill="1" applyBorder="1" applyAlignment="1">
      <alignment horizontal="center" vertical="center"/>
    </xf>
    <xf numFmtId="0" fontId="57" fillId="0" borderId="0" xfId="5" applyFont="1" applyFill="1" applyAlignment="1">
      <alignment horizontal="left" vertical="center" wrapText="1"/>
    </xf>
    <xf numFmtId="0" fontId="64" fillId="0" borderId="0" xfId="0" applyFont="1" applyAlignment="1">
      <alignment horizontal="center"/>
    </xf>
    <xf numFmtId="0" fontId="66" fillId="0" borderId="8" xfId="0" applyFont="1" applyBorder="1" applyAlignment="1">
      <alignment horizontal="center" vertical="center"/>
    </xf>
    <xf numFmtId="0" fontId="66" fillId="0" borderId="9" xfId="0" applyFont="1" applyBorder="1" applyAlignment="1">
      <alignment horizontal="center" vertical="center"/>
    </xf>
    <xf numFmtId="0" fontId="66" fillId="0" borderId="10" xfId="0" applyFont="1" applyBorder="1" applyAlignment="1">
      <alignment horizontal="center" vertical="center"/>
    </xf>
    <xf numFmtId="0" fontId="63" fillId="0" borderId="0" xfId="0" applyFont="1" applyAlignment="1">
      <alignment vertical="center"/>
    </xf>
    <xf numFmtId="0" fontId="65" fillId="0" borderId="1" xfId="0" applyFont="1" applyBorder="1" applyAlignment="1">
      <alignment horizontal="center" vertical="center"/>
    </xf>
    <xf numFmtId="0" fontId="72" fillId="0" borderId="0" xfId="7" applyFont="1" applyFill="1" applyAlignment="1">
      <alignment horizontal="left" vertical="center"/>
    </xf>
    <xf numFmtId="0" fontId="76" fillId="0" borderId="1" xfId="7" applyNumberFormat="1" applyFont="1" applyFill="1" applyBorder="1" applyAlignment="1" applyProtection="1">
      <alignment horizontal="center" vertical="center" wrapText="1"/>
    </xf>
    <xf numFmtId="0" fontId="71" fillId="0" borderId="8" xfId="7" applyNumberFormat="1" applyFont="1" applyFill="1" applyBorder="1" applyAlignment="1" applyProtection="1">
      <alignment horizontal="center" vertical="center" wrapText="1"/>
    </xf>
    <xf numFmtId="0" fontId="71" fillId="0" borderId="10" xfId="7" applyNumberFormat="1" applyFont="1" applyFill="1" applyBorder="1" applyAlignment="1" applyProtection="1">
      <alignment horizontal="center" vertical="center" wrapText="1"/>
    </xf>
    <xf numFmtId="0" fontId="10" fillId="0" borderId="0" xfId="0" applyFont="1" applyAlignment="1">
      <alignment horizontal="center" vertical="center"/>
    </xf>
    <xf numFmtId="0" fontId="43" fillId="0" borderId="8" xfId="0" applyFont="1" applyBorder="1" applyAlignment="1">
      <alignment horizontal="center" vertical="center"/>
    </xf>
    <xf numFmtId="0" fontId="43" fillId="0" borderId="9" xfId="0" applyFont="1" applyBorder="1" applyAlignment="1">
      <alignment horizontal="center" vertical="center"/>
    </xf>
    <xf numFmtId="0" fontId="43" fillId="0" borderId="10" xfId="0" applyFont="1" applyBorder="1" applyAlignment="1">
      <alignment horizontal="center" vertical="center"/>
    </xf>
  </cellXfs>
  <cellStyles count="15">
    <cellStyle name="百分比" xfId="1" builtinId="5"/>
    <cellStyle name="常规" xfId="0" builtinId="0"/>
    <cellStyle name="常规 10" xfId="13"/>
    <cellStyle name="常规 12" xfId="2"/>
    <cellStyle name="常规 2" xfId="7"/>
    <cellStyle name="常规 2 2 3" xfId="10"/>
    <cellStyle name="常规 2 3 2" xfId="6"/>
    <cellStyle name="常规 3 2" xfId="14"/>
    <cellStyle name="常规 3 3" xfId="11"/>
    <cellStyle name="常规 3 4" xfId="5"/>
    <cellStyle name="常规 4 2" xfId="8"/>
    <cellStyle name="常规 6 2" xfId="3"/>
    <cellStyle name="常规 9" xfId="4"/>
    <cellStyle name="常规_2007人代会数据 2" xfId="9"/>
    <cellStyle name="千位分隔[0] 3 2"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R41"/>
  <sheetViews>
    <sheetView topLeftCell="A7" zoomScaleNormal="100" workbookViewId="0">
      <selection activeCell="I37" sqref="I37"/>
    </sheetView>
  </sheetViews>
  <sheetFormatPr defaultColWidth="9" defaultRowHeight="15"/>
  <cols>
    <col min="1" max="1" width="29.5" style="90" customWidth="1"/>
    <col min="2" max="2" width="11.375" style="90" customWidth="1"/>
    <col min="3" max="7" width="11.5" style="91" customWidth="1"/>
    <col min="8" max="8" width="29.375" style="90" customWidth="1"/>
    <col min="9" max="9" width="11.5" style="90" customWidth="1"/>
    <col min="10" max="10" width="11.375" style="90" customWidth="1"/>
    <col min="11" max="11" width="10.375" style="90" customWidth="1"/>
    <col min="12" max="12" width="12" style="90" customWidth="1"/>
    <col min="13" max="13" width="9.625" style="90" bestFit="1" customWidth="1"/>
    <col min="14" max="14" width="10.25" style="150" customWidth="1"/>
    <col min="15" max="15" width="9" style="90"/>
    <col min="16" max="16" width="9" style="148"/>
    <col min="17" max="17" width="9" style="90"/>
    <col min="18" max="18" width="9" style="150"/>
    <col min="19" max="16384" width="9" style="90"/>
  </cols>
  <sheetData>
    <row r="1" spans="1:18" ht="25.5" customHeight="1">
      <c r="A1" s="332" t="s">
        <v>0</v>
      </c>
      <c r="B1" s="332"/>
      <c r="C1" s="332"/>
      <c r="D1" s="332"/>
      <c r="E1" s="332"/>
      <c r="F1" s="332"/>
      <c r="G1" s="332"/>
      <c r="H1" s="332"/>
      <c r="I1" s="332"/>
      <c r="J1" s="332"/>
    </row>
    <row r="2" spans="1:18" ht="27">
      <c r="A2" s="337" t="s">
        <v>321</v>
      </c>
      <c r="B2" s="337"/>
      <c r="C2" s="337"/>
      <c r="D2" s="337"/>
      <c r="E2" s="337"/>
      <c r="F2" s="337"/>
      <c r="G2" s="337"/>
      <c r="H2" s="337"/>
      <c r="I2" s="337"/>
      <c r="J2" s="337"/>
      <c r="K2" s="337"/>
      <c r="L2" s="337"/>
      <c r="M2" s="337"/>
      <c r="N2" s="337"/>
    </row>
    <row r="3" spans="1:18" ht="24">
      <c r="A3" s="92"/>
      <c r="B3" s="335" t="s">
        <v>370</v>
      </c>
      <c r="C3" s="335"/>
      <c r="D3" s="335"/>
      <c r="E3" s="335"/>
      <c r="F3" s="335"/>
      <c r="G3" s="335"/>
      <c r="H3" s="335"/>
      <c r="I3" s="335"/>
      <c r="J3" s="335"/>
      <c r="K3" s="335"/>
      <c r="L3" s="335"/>
      <c r="M3" s="336" t="s">
        <v>383</v>
      </c>
      <c r="N3" s="336"/>
    </row>
    <row r="4" spans="1:18" ht="49.5">
      <c r="A4" s="93" t="s">
        <v>2</v>
      </c>
      <c r="B4" s="94" t="s">
        <v>3</v>
      </c>
      <c r="C4" s="95" t="s">
        <v>312</v>
      </c>
      <c r="D4" s="95" t="s">
        <v>314</v>
      </c>
      <c r="E4" s="95" t="s">
        <v>313</v>
      </c>
      <c r="F4" s="95" t="s">
        <v>368</v>
      </c>
      <c r="G4" s="95" t="s">
        <v>369</v>
      </c>
      <c r="H4" s="93" t="s">
        <v>4</v>
      </c>
      <c r="I4" s="94" t="s">
        <v>3</v>
      </c>
      <c r="J4" s="96" t="s">
        <v>312</v>
      </c>
      <c r="K4" s="96" t="s">
        <v>315</v>
      </c>
      <c r="L4" s="96" t="s">
        <v>316</v>
      </c>
      <c r="M4" s="95" t="s">
        <v>368</v>
      </c>
      <c r="N4" s="95" t="s">
        <v>369</v>
      </c>
    </row>
    <row r="5" spans="1:18" ht="16.5">
      <c r="A5" s="93" t="s">
        <v>5</v>
      </c>
      <c r="B5" s="48">
        <f>B6+B35</f>
        <v>692541</v>
      </c>
      <c r="C5" s="48">
        <v>703597</v>
      </c>
      <c r="D5" s="48">
        <f>E5-C5</f>
        <v>54024</v>
      </c>
      <c r="E5" s="48">
        <f>E6+E35</f>
        <v>757621</v>
      </c>
      <c r="F5" s="155">
        <f>E5/B5</f>
        <v>1.0939727756190609</v>
      </c>
      <c r="G5" s="155">
        <f>E5/C5</f>
        <v>1.0767825900337835</v>
      </c>
      <c r="H5" s="93" t="s">
        <v>5</v>
      </c>
      <c r="I5" s="97">
        <f>I6+I35</f>
        <v>692541</v>
      </c>
      <c r="J5" s="97">
        <v>703597</v>
      </c>
      <c r="K5" s="159">
        <f>L5-J5</f>
        <v>54024</v>
      </c>
      <c r="L5" s="159">
        <f>L6+L35</f>
        <v>757621</v>
      </c>
      <c r="M5" s="160">
        <f>L5/I5</f>
        <v>1.0939727756190609</v>
      </c>
      <c r="N5" s="160">
        <f>L5/J5</f>
        <v>1.0767825900337835</v>
      </c>
      <c r="Q5" s="256"/>
    </row>
    <row r="6" spans="1:18" ht="16.5">
      <c r="A6" s="98" t="s">
        <v>6</v>
      </c>
      <c r="B6" s="48">
        <f>B7+B24</f>
        <v>115000</v>
      </c>
      <c r="C6" s="48">
        <v>115000</v>
      </c>
      <c r="D6" s="48">
        <f t="shared" ref="D6:D32" si="0">E6-C6</f>
        <v>12665</v>
      </c>
      <c r="E6" s="48">
        <f>E7+E24</f>
        <v>127665</v>
      </c>
      <c r="F6" s="155">
        <f t="shared" ref="F6:F9" si="1">E6/B6</f>
        <v>1.1101304347826086</v>
      </c>
      <c r="G6" s="155">
        <f t="shared" ref="G6:G38" si="2">E6/C6</f>
        <v>1.1101304347826086</v>
      </c>
      <c r="H6" s="98" t="s">
        <v>7</v>
      </c>
      <c r="I6" s="97">
        <f>SUM(I7:I31)</f>
        <v>605009</v>
      </c>
      <c r="J6" s="97">
        <v>616065</v>
      </c>
      <c r="K6" s="159">
        <f t="shared" ref="K6:K31" si="3">L6-J6</f>
        <v>-38757</v>
      </c>
      <c r="L6" s="159">
        <f>SUM(L7:L31)</f>
        <v>577308</v>
      </c>
      <c r="M6" s="160">
        <f>L6/I6</f>
        <v>0.95421390425596975</v>
      </c>
      <c r="N6" s="160">
        <f>L6/J6</f>
        <v>0.93708943049840521</v>
      </c>
    </row>
    <row r="7" spans="1:18" ht="15.75">
      <c r="A7" s="99" t="s">
        <v>8</v>
      </c>
      <c r="B7" s="100">
        <f>SUM(B8:B23)</f>
        <v>83000</v>
      </c>
      <c r="C7" s="101">
        <v>83000</v>
      </c>
      <c r="D7" s="182">
        <f t="shared" si="0"/>
        <v>-3000</v>
      </c>
      <c r="E7" s="100">
        <f>SUM(E8:E23)</f>
        <v>80000</v>
      </c>
      <c r="F7" s="157">
        <f>E7/B7</f>
        <v>0.96385542168674698</v>
      </c>
      <c r="G7" s="157">
        <f t="shared" si="2"/>
        <v>0.96385542168674698</v>
      </c>
      <c r="H7" s="99" t="s">
        <v>1104</v>
      </c>
      <c r="I7" s="100">
        <v>75792</v>
      </c>
      <c r="J7" s="102">
        <v>70862</v>
      </c>
      <c r="K7" s="114">
        <f t="shared" si="3"/>
        <v>-11517</v>
      </c>
      <c r="L7" s="114">
        <f>59515-170</f>
        <v>59345</v>
      </c>
      <c r="M7" s="156">
        <f>L7/I7</f>
        <v>0.78299820561536837</v>
      </c>
      <c r="N7" s="156">
        <f>L7/J7</f>
        <v>0.8374728345234399</v>
      </c>
      <c r="P7" s="149"/>
      <c r="Q7" s="116"/>
    </row>
    <row r="8" spans="1:18" ht="15.75">
      <c r="A8" s="99" t="s">
        <v>9</v>
      </c>
      <c r="B8" s="100">
        <v>33600</v>
      </c>
      <c r="C8" s="111">
        <v>33600</v>
      </c>
      <c r="D8" s="182">
        <f t="shared" si="0"/>
        <v>-4449</v>
      </c>
      <c r="E8" s="102">
        <v>29151</v>
      </c>
      <c r="F8" s="157">
        <f t="shared" si="1"/>
        <v>0.86758928571428573</v>
      </c>
      <c r="G8" s="157">
        <f>E8/C8</f>
        <v>0.86758928571428573</v>
      </c>
      <c r="H8" s="99" t="s">
        <v>10</v>
      </c>
      <c r="I8" s="100"/>
      <c r="J8" s="102"/>
      <c r="K8" s="114"/>
      <c r="L8" s="114"/>
      <c r="M8" s="156"/>
      <c r="N8" s="156"/>
      <c r="P8" s="257"/>
      <c r="Q8" s="116"/>
    </row>
    <row r="9" spans="1:18" ht="15.75">
      <c r="A9" s="99" t="s">
        <v>11</v>
      </c>
      <c r="B9" s="100">
        <v>17000</v>
      </c>
      <c r="C9" s="102">
        <v>17000</v>
      </c>
      <c r="D9" s="182">
        <f t="shared" si="0"/>
        <v>-4728</v>
      </c>
      <c r="E9" s="102">
        <v>12272</v>
      </c>
      <c r="F9" s="157">
        <f t="shared" si="1"/>
        <v>0.72188235294117642</v>
      </c>
      <c r="G9" s="157">
        <f t="shared" si="2"/>
        <v>0.72188235294117642</v>
      </c>
      <c r="H9" s="99" t="s">
        <v>12</v>
      </c>
      <c r="I9" s="100"/>
      <c r="J9" s="102"/>
      <c r="K9" s="114"/>
      <c r="L9" s="114"/>
      <c r="M9" s="156"/>
      <c r="N9" s="156"/>
      <c r="P9" s="149"/>
      <c r="Q9" s="116"/>
    </row>
    <row r="10" spans="1:18" ht="15.75">
      <c r="A10" s="99" t="s">
        <v>13</v>
      </c>
      <c r="B10" s="100"/>
      <c r="C10" s="102"/>
      <c r="D10" s="158"/>
      <c r="E10" s="102"/>
      <c r="F10" s="155"/>
      <c r="G10" s="157"/>
      <c r="H10" s="99" t="s">
        <v>14</v>
      </c>
      <c r="I10" s="100">
        <v>20982</v>
      </c>
      <c r="J10" s="102">
        <v>20866</v>
      </c>
      <c r="K10" s="114">
        <f t="shared" si="3"/>
        <v>-1107</v>
      </c>
      <c r="L10" s="114">
        <v>19759</v>
      </c>
      <c r="M10" s="156">
        <f>L10/I10</f>
        <v>0.94171194357067967</v>
      </c>
      <c r="N10" s="156">
        <f t="shared" ref="N10:N37" si="4">L10/J10</f>
        <v>0.94694718681108025</v>
      </c>
      <c r="P10" s="149"/>
      <c r="Q10" s="116"/>
    </row>
    <row r="11" spans="1:18" ht="15.75">
      <c r="A11" s="99" t="s">
        <v>15</v>
      </c>
      <c r="B11" s="100">
        <v>2200</v>
      </c>
      <c r="C11" s="102">
        <v>2200</v>
      </c>
      <c r="D11" s="158">
        <f t="shared" si="0"/>
        <v>94</v>
      </c>
      <c r="E11" s="102">
        <v>2294</v>
      </c>
      <c r="F11" s="157">
        <f t="shared" ref="F11:F39" si="5">E11/B11</f>
        <v>1.0427272727272727</v>
      </c>
      <c r="G11" s="157">
        <f t="shared" si="2"/>
        <v>1.0427272727272727</v>
      </c>
      <c r="H11" s="99" t="s">
        <v>16</v>
      </c>
      <c r="I11" s="100">
        <v>113064</v>
      </c>
      <c r="J11" s="102">
        <v>129348</v>
      </c>
      <c r="K11" s="114">
        <f t="shared" si="3"/>
        <v>10123</v>
      </c>
      <c r="L11" s="114">
        <v>139471</v>
      </c>
      <c r="M11" s="156">
        <f>L11/I11</f>
        <v>1.2335579848581335</v>
      </c>
      <c r="N11" s="156">
        <f t="shared" si="4"/>
        <v>1.0782617435136221</v>
      </c>
      <c r="O11" s="258"/>
      <c r="P11" s="149"/>
      <c r="Q11" s="227"/>
      <c r="R11" s="228"/>
    </row>
    <row r="12" spans="1:18" ht="15.75">
      <c r="A12" s="99" t="s">
        <v>17</v>
      </c>
      <c r="B12" s="100">
        <v>2200</v>
      </c>
      <c r="C12" s="102">
        <v>2200</v>
      </c>
      <c r="D12" s="183">
        <f>E12-C12</f>
        <v>-1072</v>
      </c>
      <c r="E12" s="102">
        <v>1128</v>
      </c>
      <c r="F12" s="157">
        <f>E12/B12</f>
        <v>0.5127272727272727</v>
      </c>
      <c r="G12" s="157">
        <f t="shared" si="2"/>
        <v>0.5127272727272727</v>
      </c>
      <c r="H12" s="99" t="s">
        <v>18</v>
      </c>
      <c r="I12" s="100">
        <v>2350</v>
      </c>
      <c r="J12" s="102">
        <v>2346</v>
      </c>
      <c r="K12" s="114">
        <f t="shared" si="3"/>
        <v>-22</v>
      </c>
      <c r="L12" s="114">
        <f>2154+170</f>
        <v>2324</v>
      </c>
      <c r="M12" s="156">
        <f>L12/I12</f>
        <v>0.98893617021276592</v>
      </c>
      <c r="N12" s="156">
        <f t="shared" si="4"/>
        <v>0.99062233589087811</v>
      </c>
      <c r="O12" s="258"/>
      <c r="P12" s="149"/>
      <c r="Q12" s="227"/>
      <c r="R12" s="116"/>
    </row>
    <row r="13" spans="1:18" ht="15.75">
      <c r="A13" s="99" t="s">
        <v>19</v>
      </c>
      <c r="B13" s="100">
        <v>3400</v>
      </c>
      <c r="C13" s="102">
        <v>3400</v>
      </c>
      <c r="D13" s="183">
        <f t="shared" si="0"/>
        <v>-110</v>
      </c>
      <c r="E13" s="102">
        <v>3290</v>
      </c>
      <c r="F13" s="157">
        <f t="shared" si="5"/>
        <v>0.96764705882352942</v>
      </c>
      <c r="G13" s="157">
        <f>E13/C13</f>
        <v>0.96764705882352942</v>
      </c>
      <c r="H13" s="99" t="s">
        <v>20</v>
      </c>
      <c r="I13" s="100">
        <v>6661</v>
      </c>
      <c r="J13" s="102">
        <v>9515</v>
      </c>
      <c r="K13" s="114">
        <f t="shared" si="3"/>
        <v>723</v>
      </c>
      <c r="L13" s="114">
        <v>10238</v>
      </c>
      <c r="M13" s="156">
        <f t="shared" ref="M13:M37" si="6">L13/I13</f>
        <v>1.5370064554871641</v>
      </c>
      <c r="N13" s="156">
        <f t="shared" si="4"/>
        <v>1.0759852863899106</v>
      </c>
      <c r="P13" s="149"/>
      <c r="Q13" s="227"/>
      <c r="R13" s="228"/>
    </row>
    <row r="14" spans="1:18" ht="15.75">
      <c r="A14" s="99" t="s">
        <v>21</v>
      </c>
      <c r="B14" s="100">
        <v>2800</v>
      </c>
      <c r="C14" s="102">
        <v>2800</v>
      </c>
      <c r="D14" s="158">
        <f t="shared" si="0"/>
        <v>2625</v>
      </c>
      <c r="E14" s="102">
        <v>5425</v>
      </c>
      <c r="F14" s="157">
        <f t="shared" si="5"/>
        <v>1.9375</v>
      </c>
      <c r="G14" s="157">
        <f t="shared" si="2"/>
        <v>1.9375</v>
      </c>
      <c r="H14" s="99" t="s">
        <v>22</v>
      </c>
      <c r="I14" s="100">
        <v>81649</v>
      </c>
      <c r="J14" s="102">
        <v>71092</v>
      </c>
      <c r="K14" s="114">
        <f t="shared" si="3"/>
        <v>2747</v>
      </c>
      <c r="L14" s="114">
        <v>73839</v>
      </c>
      <c r="M14" s="156">
        <f>L14/I14</f>
        <v>0.90434665458241992</v>
      </c>
      <c r="N14" s="156">
        <f t="shared" si="4"/>
        <v>1.0386400720193552</v>
      </c>
      <c r="O14" s="232"/>
      <c r="P14" s="149"/>
      <c r="Q14" s="227"/>
      <c r="R14" s="228"/>
    </row>
    <row r="15" spans="1:18" ht="15.75">
      <c r="A15" s="99" t="s">
        <v>23</v>
      </c>
      <c r="B15" s="100">
        <v>1200</v>
      </c>
      <c r="C15" s="102">
        <v>1200</v>
      </c>
      <c r="D15" s="158">
        <f t="shared" si="0"/>
        <v>155</v>
      </c>
      <c r="E15" s="102">
        <v>1355</v>
      </c>
      <c r="F15" s="157">
        <f t="shared" si="5"/>
        <v>1.1291666666666667</v>
      </c>
      <c r="G15" s="157">
        <f t="shared" si="2"/>
        <v>1.1291666666666667</v>
      </c>
      <c r="H15" s="99" t="s">
        <v>24</v>
      </c>
      <c r="I15" s="100">
        <v>42940</v>
      </c>
      <c r="J15" s="102">
        <v>42932</v>
      </c>
      <c r="K15" s="114">
        <f t="shared" si="3"/>
        <v>1108</v>
      </c>
      <c r="L15" s="114">
        <v>44040</v>
      </c>
      <c r="M15" s="156">
        <f t="shared" si="6"/>
        <v>1.0256171401956218</v>
      </c>
      <c r="N15" s="156">
        <f>L15/J15</f>
        <v>1.0258082549147489</v>
      </c>
      <c r="P15" s="149"/>
      <c r="Q15" s="227"/>
      <c r="R15" s="228"/>
    </row>
    <row r="16" spans="1:18" ht="15.75">
      <c r="A16" s="99" t="s">
        <v>25</v>
      </c>
      <c r="B16" s="100">
        <v>5000</v>
      </c>
      <c r="C16" s="102">
        <v>5000</v>
      </c>
      <c r="D16" s="158">
        <f t="shared" si="0"/>
        <v>1298</v>
      </c>
      <c r="E16" s="102">
        <v>6298</v>
      </c>
      <c r="F16" s="157">
        <f t="shared" si="5"/>
        <v>1.2596000000000001</v>
      </c>
      <c r="G16" s="157">
        <f>E16/C16</f>
        <v>1.2596000000000001</v>
      </c>
      <c r="H16" s="99" t="s">
        <v>26</v>
      </c>
      <c r="I16" s="100">
        <v>34378</v>
      </c>
      <c r="J16" s="102">
        <v>31653</v>
      </c>
      <c r="K16" s="114">
        <f t="shared" si="3"/>
        <v>2732</v>
      </c>
      <c r="L16" s="114">
        <f>31285+3100</f>
        <v>34385</v>
      </c>
      <c r="M16" s="156">
        <f>L16/I16</f>
        <v>1.0002036185932863</v>
      </c>
      <c r="N16" s="156">
        <f t="shared" si="4"/>
        <v>1.0863109341926516</v>
      </c>
      <c r="O16" s="258"/>
      <c r="P16" s="149"/>
      <c r="Q16" s="227"/>
      <c r="R16" s="228"/>
    </row>
    <row r="17" spans="1:18" ht="15.75">
      <c r="A17" s="99" t="s">
        <v>27</v>
      </c>
      <c r="B17" s="100">
        <v>2000</v>
      </c>
      <c r="C17" s="102">
        <v>2000</v>
      </c>
      <c r="D17" s="158">
        <f t="shared" si="0"/>
        <v>3086</v>
      </c>
      <c r="E17" s="102">
        <v>5086</v>
      </c>
      <c r="F17" s="157">
        <f>E17/B17</f>
        <v>2.5430000000000001</v>
      </c>
      <c r="G17" s="157">
        <f>E17/C17</f>
        <v>2.5430000000000001</v>
      </c>
      <c r="H17" s="99" t="s">
        <v>1565</v>
      </c>
      <c r="I17" s="100">
        <v>20402</v>
      </c>
      <c r="J17" s="102">
        <v>38211</v>
      </c>
      <c r="K17" s="114">
        <f t="shared" si="3"/>
        <v>-22122</v>
      </c>
      <c r="L17" s="114">
        <v>16089</v>
      </c>
      <c r="M17" s="156">
        <f>L17/I17</f>
        <v>0.78859915694539751</v>
      </c>
      <c r="N17" s="156">
        <f t="shared" si="4"/>
        <v>0.42105676375912693</v>
      </c>
      <c r="P17" s="149"/>
      <c r="Q17" s="227"/>
      <c r="R17" s="228"/>
    </row>
    <row r="18" spans="1:18" ht="15.75">
      <c r="A18" s="99" t="s">
        <v>28</v>
      </c>
      <c r="B18" s="100"/>
      <c r="C18" s="102"/>
      <c r="D18" s="158"/>
      <c r="E18" s="102"/>
      <c r="F18" s="155"/>
      <c r="G18" s="157"/>
      <c r="H18" s="99" t="s">
        <v>29</v>
      </c>
      <c r="I18" s="100">
        <v>116459</v>
      </c>
      <c r="J18" s="102">
        <v>111154</v>
      </c>
      <c r="K18" s="114">
        <f t="shared" si="3"/>
        <v>-10542</v>
      </c>
      <c r="L18" s="114">
        <v>100612</v>
      </c>
      <c r="M18" s="156">
        <f>L18/I18</f>
        <v>0.86392636034999437</v>
      </c>
      <c r="N18" s="156">
        <f t="shared" si="4"/>
        <v>0.90515860877701204</v>
      </c>
      <c r="O18" s="258"/>
      <c r="P18" s="149"/>
      <c r="Q18" s="227"/>
      <c r="R18" s="228"/>
    </row>
    <row r="19" spans="1:18" ht="15.75">
      <c r="A19" s="99" t="s">
        <v>30</v>
      </c>
      <c r="B19" s="100">
        <v>2500</v>
      </c>
      <c r="C19" s="102">
        <v>2500</v>
      </c>
      <c r="D19" s="158">
        <f>E19-C19</f>
        <v>1015</v>
      </c>
      <c r="E19" s="102">
        <v>3515</v>
      </c>
      <c r="F19" s="157">
        <f t="shared" si="5"/>
        <v>1.4059999999999999</v>
      </c>
      <c r="G19" s="157">
        <f t="shared" si="2"/>
        <v>1.4059999999999999</v>
      </c>
      <c r="H19" s="99" t="s">
        <v>1566</v>
      </c>
      <c r="I19" s="100">
        <v>20400</v>
      </c>
      <c r="J19" s="102">
        <v>19709</v>
      </c>
      <c r="K19" s="114">
        <f t="shared" si="3"/>
        <v>4900</v>
      </c>
      <c r="L19" s="114">
        <f>27709-3100</f>
        <v>24609</v>
      </c>
      <c r="M19" s="156">
        <f>L19/I19</f>
        <v>1.2063235294117647</v>
      </c>
      <c r="N19" s="156">
        <f t="shared" si="4"/>
        <v>1.2486173829215079</v>
      </c>
      <c r="P19" s="149"/>
      <c r="Q19" s="227"/>
      <c r="R19" s="228"/>
    </row>
    <row r="20" spans="1:18" ht="15.75">
      <c r="A20" s="103" t="s">
        <v>31</v>
      </c>
      <c r="B20" s="104">
        <v>9000</v>
      </c>
      <c r="C20" s="102">
        <v>9000</v>
      </c>
      <c r="D20" s="182">
        <f t="shared" si="0"/>
        <v>-1180</v>
      </c>
      <c r="E20" s="102">
        <v>7820</v>
      </c>
      <c r="F20" s="157">
        <f t="shared" si="5"/>
        <v>0.86888888888888893</v>
      </c>
      <c r="G20" s="157">
        <f t="shared" si="2"/>
        <v>0.86888888888888893</v>
      </c>
      <c r="H20" s="99" t="s">
        <v>32</v>
      </c>
      <c r="I20" s="100">
        <v>2063</v>
      </c>
      <c r="J20" s="102">
        <v>2017</v>
      </c>
      <c r="K20" s="114">
        <f t="shared" si="3"/>
        <v>-704</v>
      </c>
      <c r="L20" s="114">
        <v>1313</v>
      </c>
      <c r="M20" s="156">
        <f t="shared" si="6"/>
        <v>0.63645176926805624</v>
      </c>
      <c r="N20" s="156">
        <f t="shared" si="4"/>
        <v>0.65096678235002481</v>
      </c>
      <c r="P20" s="149"/>
      <c r="Q20" s="227"/>
      <c r="R20" s="228"/>
    </row>
    <row r="21" spans="1:18" ht="15.75">
      <c r="A21" s="99" t="s">
        <v>33</v>
      </c>
      <c r="B21" s="100">
        <v>1500</v>
      </c>
      <c r="C21" s="102">
        <v>1500</v>
      </c>
      <c r="D21" s="158">
        <f t="shared" si="0"/>
        <v>178</v>
      </c>
      <c r="E21" s="102">
        <v>1678</v>
      </c>
      <c r="F21" s="157">
        <f t="shared" si="5"/>
        <v>1.1186666666666667</v>
      </c>
      <c r="G21" s="157">
        <f>E21/C21</f>
        <v>1.1186666666666667</v>
      </c>
      <c r="H21" s="99" t="s">
        <v>34</v>
      </c>
      <c r="I21" s="100">
        <v>3660</v>
      </c>
      <c r="J21" s="102">
        <v>3643</v>
      </c>
      <c r="K21" s="114">
        <f t="shared" si="3"/>
        <v>-690</v>
      </c>
      <c r="L21" s="114">
        <v>2953</v>
      </c>
      <c r="M21" s="156">
        <f>L21/I21</f>
        <v>0.80683060109289617</v>
      </c>
      <c r="N21" s="156">
        <f>L21/J21</f>
        <v>0.81059566291517982</v>
      </c>
      <c r="P21" s="149"/>
      <c r="Q21" s="227"/>
      <c r="R21" s="228"/>
    </row>
    <row r="22" spans="1:18" ht="15.75">
      <c r="A22" s="99" t="s">
        <v>35</v>
      </c>
      <c r="B22" s="100">
        <v>600</v>
      </c>
      <c r="C22" s="102">
        <v>600</v>
      </c>
      <c r="D22" s="158">
        <f t="shared" si="0"/>
        <v>86</v>
      </c>
      <c r="E22" s="102">
        <v>686</v>
      </c>
      <c r="F22" s="157">
        <f t="shared" si="5"/>
        <v>1.1433333333333333</v>
      </c>
      <c r="G22" s="157">
        <f>E22/C22</f>
        <v>1.1433333333333333</v>
      </c>
      <c r="H22" s="99" t="s">
        <v>36</v>
      </c>
      <c r="I22" s="100"/>
      <c r="J22" s="102"/>
      <c r="K22" s="114"/>
      <c r="L22" s="114"/>
      <c r="M22" s="156"/>
      <c r="N22" s="156"/>
      <c r="P22" s="149"/>
      <c r="Q22" s="227"/>
      <c r="R22" s="228"/>
    </row>
    <row r="23" spans="1:18" ht="16.5">
      <c r="A23" s="99" t="s">
        <v>37</v>
      </c>
      <c r="B23" s="100"/>
      <c r="C23" s="102"/>
      <c r="D23" s="158"/>
      <c r="E23" s="102">
        <v>2</v>
      </c>
      <c r="F23" s="155"/>
      <c r="G23" s="157"/>
      <c r="H23" s="105" t="s">
        <v>38</v>
      </c>
      <c r="I23" s="106"/>
      <c r="J23" s="102"/>
      <c r="K23" s="114"/>
      <c r="L23" s="114"/>
      <c r="M23" s="156"/>
      <c r="N23" s="156"/>
      <c r="P23" s="149"/>
      <c r="Q23" s="116"/>
      <c r="R23" s="151"/>
    </row>
    <row r="24" spans="1:18" ht="15.75">
      <c r="A24" s="99" t="s">
        <v>39</v>
      </c>
      <c r="B24" s="100">
        <f>SUM(B25:B32)</f>
        <v>32000</v>
      </c>
      <c r="C24" s="100">
        <v>32000</v>
      </c>
      <c r="D24" s="158">
        <f t="shared" si="0"/>
        <v>15665</v>
      </c>
      <c r="E24" s="100">
        <f>SUM(E25:E32)</f>
        <v>47665</v>
      </c>
      <c r="F24" s="157">
        <f>E24/B24</f>
        <v>1.48953125</v>
      </c>
      <c r="G24" s="157">
        <f>E24/C24</f>
        <v>1.48953125</v>
      </c>
      <c r="H24" s="99" t="s">
        <v>40</v>
      </c>
      <c r="I24" s="100">
        <v>4703</v>
      </c>
      <c r="J24" s="102">
        <v>4394</v>
      </c>
      <c r="K24" s="114">
        <f t="shared" si="3"/>
        <v>-151</v>
      </c>
      <c r="L24" s="114">
        <v>4243</v>
      </c>
      <c r="M24" s="156">
        <f>L24/I24</f>
        <v>0.90219009143100148</v>
      </c>
      <c r="N24" s="156">
        <f t="shared" si="4"/>
        <v>0.96563495675921707</v>
      </c>
      <c r="P24" s="149"/>
      <c r="Q24" s="116"/>
    </row>
    <row r="25" spans="1:18" ht="15.75">
      <c r="A25" s="99" t="s">
        <v>41</v>
      </c>
      <c r="B25" s="100">
        <v>5895</v>
      </c>
      <c r="C25" s="102">
        <v>5895</v>
      </c>
      <c r="D25" s="158">
        <f t="shared" si="0"/>
        <v>82</v>
      </c>
      <c r="E25" s="102">
        <v>5977</v>
      </c>
      <c r="F25" s="157">
        <f>E25/B25</f>
        <v>1.0139100932994063</v>
      </c>
      <c r="G25" s="157">
        <f t="shared" si="2"/>
        <v>1.0139100932994063</v>
      </c>
      <c r="H25" s="99" t="s">
        <v>42</v>
      </c>
      <c r="I25" s="100">
        <v>15234</v>
      </c>
      <c r="J25" s="102">
        <v>15973</v>
      </c>
      <c r="K25" s="114">
        <f t="shared" si="3"/>
        <v>2721</v>
      </c>
      <c r="L25" s="114">
        <v>18694</v>
      </c>
      <c r="M25" s="156">
        <f>L25/I25</f>
        <v>1.2271235394512274</v>
      </c>
      <c r="N25" s="156">
        <f t="shared" si="4"/>
        <v>1.1703499655668941</v>
      </c>
      <c r="P25" s="149"/>
      <c r="Q25" s="116"/>
    </row>
    <row r="26" spans="1:18" ht="15.75">
      <c r="A26" s="107" t="s">
        <v>43</v>
      </c>
      <c r="B26" s="108">
        <v>5000</v>
      </c>
      <c r="C26" s="102">
        <v>5000</v>
      </c>
      <c r="D26" s="182">
        <f t="shared" si="0"/>
        <v>-3537</v>
      </c>
      <c r="E26" s="102">
        <v>1463</v>
      </c>
      <c r="F26" s="157">
        <f>E26/B26</f>
        <v>0.29260000000000003</v>
      </c>
      <c r="G26" s="157">
        <f t="shared" si="2"/>
        <v>0.29260000000000003</v>
      </c>
      <c r="H26" s="99" t="s">
        <v>44</v>
      </c>
      <c r="I26" s="100"/>
      <c r="J26" s="102"/>
      <c r="K26" s="114"/>
      <c r="L26" s="114"/>
      <c r="M26" s="156"/>
      <c r="N26" s="156"/>
      <c r="P26" s="149"/>
      <c r="Q26" s="116"/>
    </row>
    <row r="27" spans="1:18" ht="15.75">
      <c r="A27" s="107" t="s">
        <v>45</v>
      </c>
      <c r="B27" s="108">
        <v>9160</v>
      </c>
      <c r="C27" s="102">
        <v>9160</v>
      </c>
      <c r="D27" s="182">
        <f t="shared" si="0"/>
        <v>-4061</v>
      </c>
      <c r="E27" s="102">
        <v>5099</v>
      </c>
      <c r="F27" s="157">
        <f t="shared" si="5"/>
        <v>0.55665938864628817</v>
      </c>
      <c r="G27" s="157">
        <f>E27/C27</f>
        <v>0.55665938864628817</v>
      </c>
      <c r="H27" s="99" t="s">
        <v>46</v>
      </c>
      <c r="I27" s="100">
        <v>12919</v>
      </c>
      <c r="J27" s="102">
        <v>12697</v>
      </c>
      <c r="K27" s="114">
        <f t="shared" si="3"/>
        <v>-6361</v>
      </c>
      <c r="L27" s="114">
        <v>6336</v>
      </c>
      <c r="M27" s="156">
        <f>L27/I27</f>
        <v>0.49044043656629771</v>
      </c>
      <c r="N27" s="156">
        <f t="shared" si="4"/>
        <v>0.49901551547609674</v>
      </c>
      <c r="P27" s="149"/>
      <c r="Q27" s="116"/>
    </row>
    <row r="28" spans="1:18" ht="15.75">
      <c r="A28" s="107" t="s">
        <v>47</v>
      </c>
      <c r="B28" s="108"/>
      <c r="C28" s="102"/>
      <c r="D28" s="158"/>
      <c r="E28" s="102"/>
      <c r="F28" s="155"/>
      <c r="G28" s="157"/>
      <c r="H28" s="99" t="s">
        <v>48</v>
      </c>
      <c r="I28" s="100">
        <v>6100</v>
      </c>
      <c r="J28" s="102">
        <v>6100</v>
      </c>
      <c r="K28" s="114">
        <f t="shared" si="3"/>
        <v>-6100</v>
      </c>
      <c r="L28" s="231"/>
      <c r="M28" s="156">
        <f t="shared" si="6"/>
        <v>0</v>
      </c>
      <c r="N28" s="156">
        <f t="shared" si="4"/>
        <v>0</v>
      </c>
      <c r="P28" s="149"/>
      <c r="Q28" s="116"/>
    </row>
    <row r="29" spans="1:18" ht="15.75">
      <c r="A29" s="107" t="s">
        <v>49</v>
      </c>
      <c r="B29" s="108">
        <v>6270</v>
      </c>
      <c r="C29" s="102">
        <v>6270</v>
      </c>
      <c r="D29" s="158">
        <f t="shared" si="0"/>
        <v>24148</v>
      </c>
      <c r="E29" s="102">
        <v>30418</v>
      </c>
      <c r="F29" s="157">
        <f>E29/B29</f>
        <v>4.8513556618819775</v>
      </c>
      <c r="G29" s="157">
        <f t="shared" si="2"/>
        <v>4.8513556618819775</v>
      </c>
      <c r="H29" s="99" t="s">
        <v>50</v>
      </c>
      <c r="I29" s="100">
        <v>9029</v>
      </c>
      <c r="J29" s="102">
        <v>7329</v>
      </c>
      <c r="K29" s="114">
        <f>L29-J29</f>
        <v>-4563</v>
      </c>
      <c r="L29" s="114">
        <v>2766</v>
      </c>
      <c r="M29" s="156">
        <f>L29/I29</f>
        <v>0.30634621774282866</v>
      </c>
      <c r="N29" s="156">
        <f t="shared" si="4"/>
        <v>0.37740483012689319</v>
      </c>
      <c r="P29" s="149"/>
      <c r="Q29" s="116"/>
    </row>
    <row r="30" spans="1:18" ht="15.75">
      <c r="A30" s="107" t="s">
        <v>51</v>
      </c>
      <c r="B30" s="108">
        <v>3211</v>
      </c>
      <c r="C30" s="102">
        <v>3211</v>
      </c>
      <c r="D30" s="182">
        <f t="shared" si="0"/>
        <v>-2811</v>
      </c>
      <c r="E30" s="102">
        <v>400</v>
      </c>
      <c r="F30" s="157">
        <f t="shared" si="5"/>
        <v>0.12457178449081283</v>
      </c>
      <c r="G30" s="157">
        <f t="shared" si="2"/>
        <v>0.12457178449081283</v>
      </c>
      <c r="H30" s="99" t="s">
        <v>52</v>
      </c>
      <c r="I30" s="100">
        <v>16220</v>
      </c>
      <c r="J30" s="102">
        <v>16220</v>
      </c>
      <c r="K30" s="114">
        <f t="shared" si="3"/>
        <v>68</v>
      </c>
      <c r="L30" s="114">
        <v>16288</v>
      </c>
      <c r="M30" s="156">
        <f>L30/I30</f>
        <v>1.0041923551171392</v>
      </c>
      <c r="N30" s="156">
        <f t="shared" si="4"/>
        <v>1.0041923551171392</v>
      </c>
      <c r="P30" s="149"/>
      <c r="Q30" s="116"/>
    </row>
    <row r="31" spans="1:18" ht="15.75">
      <c r="A31" s="107" t="s">
        <v>53</v>
      </c>
      <c r="B31" s="108"/>
      <c r="C31" s="102"/>
      <c r="D31" s="158"/>
      <c r="E31" s="102"/>
      <c r="F31" s="155"/>
      <c r="G31" s="157"/>
      <c r="H31" s="99" t="s">
        <v>54</v>
      </c>
      <c r="I31" s="100">
        <v>4</v>
      </c>
      <c r="J31" s="102">
        <v>4</v>
      </c>
      <c r="K31" s="114">
        <f t="shared" si="3"/>
        <v>0</v>
      </c>
      <c r="L31" s="114">
        <v>4</v>
      </c>
      <c r="M31" s="156">
        <f>L31/I31</f>
        <v>1</v>
      </c>
      <c r="N31" s="156">
        <f t="shared" si="4"/>
        <v>1</v>
      </c>
    </row>
    <row r="32" spans="1:18" ht="16.5">
      <c r="A32" s="107" t="s">
        <v>55</v>
      </c>
      <c r="B32" s="108">
        <v>2464</v>
      </c>
      <c r="C32" s="102">
        <v>2464</v>
      </c>
      <c r="D32" s="158">
        <f t="shared" si="0"/>
        <v>1844</v>
      </c>
      <c r="E32" s="96">
        <v>4308</v>
      </c>
      <c r="F32" s="157">
        <f>E32/B32</f>
        <v>1.7483766233766234</v>
      </c>
      <c r="G32" s="157">
        <f t="shared" si="2"/>
        <v>1.7483766233766234</v>
      </c>
      <c r="H32" s="99"/>
      <c r="I32" s="99"/>
      <c r="J32" s="109"/>
      <c r="K32" s="114"/>
      <c r="L32" s="114"/>
      <c r="M32" s="156"/>
      <c r="N32" s="156"/>
    </row>
    <row r="33" spans="1:14" ht="15.75">
      <c r="A33" s="110"/>
      <c r="B33" s="110"/>
      <c r="C33" s="102"/>
      <c r="D33" s="102"/>
      <c r="E33" s="102"/>
      <c r="F33" s="155"/>
      <c r="G33" s="155"/>
      <c r="H33" s="99"/>
      <c r="I33" s="99"/>
      <c r="J33" s="109"/>
      <c r="K33" s="114"/>
      <c r="L33" s="114"/>
      <c r="M33" s="156"/>
      <c r="N33" s="156"/>
    </row>
    <row r="34" spans="1:14" ht="15.75">
      <c r="A34" s="110"/>
      <c r="B34" s="110"/>
      <c r="C34" s="102"/>
      <c r="D34" s="102"/>
      <c r="E34" s="102"/>
      <c r="F34" s="155"/>
      <c r="G34" s="155"/>
      <c r="H34" s="99"/>
      <c r="I34" s="99"/>
      <c r="J34" s="109"/>
      <c r="K34" s="114"/>
      <c r="L34" s="114"/>
      <c r="M34" s="156"/>
      <c r="N34" s="156"/>
    </row>
    <row r="35" spans="1:14" ht="16.5">
      <c r="A35" s="98" t="s">
        <v>56</v>
      </c>
      <c r="B35" s="48">
        <f>SUM(B36:B40)</f>
        <v>577541</v>
      </c>
      <c r="C35" s="48">
        <v>588597</v>
      </c>
      <c r="D35" s="48">
        <f>E35-C35</f>
        <v>41359</v>
      </c>
      <c r="E35" s="48">
        <f>E36+E37+E38+E39+E40</f>
        <v>629956</v>
      </c>
      <c r="F35" s="155">
        <f t="shared" si="5"/>
        <v>1.0907554615170179</v>
      </c>
      <c r="G35" s="155">
        <f t="shared" si="2"/>
        <v>1.0702670927646589</v>
      </c>
      <c r="H35" s="98" t="s">
        <v>57</v>
      </c>
      <c r="I35" s="97">
        <f>SUM(I36:I39)</f>
        <v>87532</v>
      </c>
      <c r="J35" s="97">
        <v>87532</v>
      </c>
      <c r="K35" s="159">
        <f>L35-J35</f>
        <v>92781</v>
      </c>
      <c r="L35" s="159">
        <f>L36+L37+L38+L39</f>
        <v>180313</v>
      </c>
      <c r="M35" s="160">
        <f t="shared" si="6"/>
        <v>2.0599666407713753</v>
      </c>
      <c r="N35" s="160">
        <f t="shared" si="4"/>
        <v>2.0599666407713753</v>
      </c>
    </row>
    <row r="36" spans="1:14" ht="15.75">
      <c r="A36" s="99" t="s">
        <v>58</v>
      </c>
      <c r="B36" s="100">
        <v>262548</v>
      </c>
      <c r="C36" s="111">
        <v>262548</v>
      </c>
      <c r="D36" s="158">
        <f>E36-C36</f>
        <v>139587</v>
      </c>
      <c r="E36" s="230">
        <v>402135</v>
      </c>
      <c r="F36" s="157">
        <f>E36/B36</f>
        <v>1.5316627816627817</v>
      </c>
      <c r="G36" s="157">
        <f>E36/C36</f>
        <v>1.5316627816627817</v>
      </c>
      <c r="H36" s="99" t="s">
        <v>59</v>
      </c>
      <c r="I36" s="100">
        <v>17562</v>
      </c>
      <c r="J36" s="112">
        <v>17562</v>
      </c>
      <c r="K36" s="114">
        <f t="shared" ref="K36:K37" si="7">L36-J36</f>
        <v>1500</v>
      </c>
      <c r="L36" s="114">
        <v>19062</v>
      </c>
      <c r="M36" s="156">
        <f t="shared" si="6"/>
        <v>1.0854116843184147</v>
      </c>
      <c r="N36" s="156">
        <f t="shared" si="4"/>
        <v>1.0854116843184147</v>
      </c>
    </row>
    <row r="37" spans="1:14" ht="15.75">
      <c r="A37" s="99" t="s">
        <v>60</v>
      </c>
      <c r="B37" s="100"/>
      <c r="C37" s="111"/>
      <c r="D37" s="158">
        <f t="shared" ref="D37:D40" si="8">E37-C37</f>
        <v>303</v>
      </c>
      <c r="E37" s="111">
        <v>303</v>
      </c>
      <c r="F37" s="157"/>
      <c r="G37" s="157"/>
      <c r="H37" s="99" t="s">
        <v>61</v>
      </c>
      <c r="I37" s="100">
        <v>69970</v>
      </c>
      <c r="J37" s="112">
        <v>69970</v>
      </c>
      <c r="K37" s="114">
        <f t="shared" si="7"/>
        <v>107</v>
      </c>
      <c r="L37" s="114">
        <v>70077</v>
      </c>
      <c r="M37" s="156">
        <f t="shared" si="6"/>
        <v>1.0015292268114906</v>
      </c>
      <c r="N37" s="156">
        <f t="shared" si="4"/>
        <v>1.0015292268114906</v>
      </c>
    </row>
    <row r="38" spans="1:14" ht="15.75">
      <c r="A38" s="99" t="s">
        <v>62</v>
      </c>
      <c r="B38" s="100">
        <v>197134</v>
      </c>
      <c r="C38" s="111">
        <v>163190</v>
      </c>
      <c r="D38" s="184">
        <f>E38-C38</f>
        <v>-105572</v>
      </c>
      <c r="E38" s="230">
        <v>57618</v>
      </c>
      <c r="F38" s="157">
        <f t="shared" si="5"/>
        <v>0.29227834873740705</v>
      </c>
      <c r="G38" s="157">
        <f t="shared" si="2"/>
        <v>0.35307310496966726</v>
      </c>
      <c r="H38" s="99" t="s">
        <v>63</v>
      </c>
      <c r="I38" s="100"/>
      <c r="J38" s="112"/>
      <c r="K38" s="114"/>
      <c r="L38" s="114"/>
      <c r="M38" s="156"/>
      <c r="N38" s="156"/>
    </row>
    <row r="39" spans="1:14" ht="15.75">
      <c r="A39" s="99" t="s">
        <v>64</v>
      </c>
      <c r="B39" s="100">
        <v>68600</v>
      </c>
      <c r="C39" s="111">
        <v>113600</v>
      </c>
      <c r="D39" s="158">
        <f t="shared" si="8"/>
        <v>1864</v>
      </c>
      <c r="E39" s="111">
        <v>115464</v>
      </c>
      <c r="F39" s="157">
        <f t="shared" si="5"/>
        <v>1.6831486880466473</v>
      </c>
      <c r="G39" s="157">
        <f>E39/C39</f>
        <v>1.0164084507042253</v>
      </c>
      <c r="H39" s="99" t="s">
        <v>65</v>
      </c>
      <c r="I39" s="100"/>
      <c r="J39" s="112"/>
      <c r="K39" s="114"/>
      <c r="L39" s="114">
        <v>91174</v>
      </c>
      <c r="M39" s="156"/>
      <c r="N39" s="156"/>
    </row>
    <row r="40" spans="1:14" ht="15.75">
      <c r="A40" s="107" t="s">
        <v>66</v>
      </c>
      <c r="B40" s="108">
        <v>49259</v>
      </c>
      <c r="C40" s="111">
        <v>49259</v>
      </c>
      <c r="D40" s="158">
        <f t="shared" si="8"/>
        <v>5177</v>
      </c>
      <c r="E40" s="111">
        <v>54436</v>
      </c>
      <c r="F40" s="157">
        <f>E40/B40</f>
        <v>1.10509754562618</v>
      </c>
      <c r="G40" s="157">
        <f>E40/C40</f>
        <v>1.10509754562618</v>
      </c>
      <c r="H40" s="110"/>
      <c r="I40" s="110"/>
      <c r="J40" s="113"/>
      <c r="K40" s="114"/>
      <c r="L40" s="114"/>
      <c r="M40" s="156"/>
      <c r="N40" s="156"/>
    </row>
    <row r="41" spans="1:14" ht="39" customHeight="1">
      <c r="A41" s="333" t="s">
        <v>1574</v>
      </c>
      <c r="B41" s="333"/>
      <c r="C41" s="334"/>
      <c r="D41" s="334"/>
      <c r="E41" s="334"/>
      <c r="F41" s="334"/>
      <c r="G41" s="334"/>
      <c r="H41" s="334"/>
      <c r="I41" s="334"/>
    </row>
  </sheetData>
  <mergeCells count="5">
    <mergeCell ref="A1:J1"/>
    <mergeCell ref="A41:I41"/>
    <mergeCell ref="B3:L3"/>
    <mergeCell ref="M3:N3"/>
    <mergeCell ref="A2:N2"/>
  </mergeCells>
  <phoneticPr fontId="34" type="noConversion"/>
  <pageMargins left="0.70866141732283472" right="0.70866141732283472" top="0.11811023622047245" bottom="0.27559055118110237" header="0.15748031496062992" footer="0.31496062992125984"/>
  <pageSetup paperSize="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XFD550"/>
  <sheetViews>
    <sheetView workbookViewId="0">
      <selection activeCell="E545" sqref="E545"/>
    </sheetView>
  </sheetViews>
  <sheetFormatPr defaultRowHeight="13.5"/>
  <cols>
    <col min="1" max="1" width="13.875" bestFit="1" customWidth="1"/>
    <col min="2" max="2" width="44.75" bestFit="1" customWidth="1"/>
    <col min="3" max="3" width="15" customWidth="1"/>
    <col min="4" max="4" width="23.25" customWidth="1"/>
    <col min="5" max="5" width="14.5" customWidth="1"/>
    <col min="8" max="8" width="9" style="260"/>
    <col min="9" max="9" width="29.875" style="260" bestFit="1" customWidth="1"/>
    <col min="10" max="10" width="9" style="260"/>
    <col min="12" max="12" width="38.375" style="239" customWidth="1"/>
    <col min="13" max="13" width="19.25" style="239" customWidth="1"/>
  </cols>
  <sheetData>
    <row r="1" spans="1:13" ht="29.25" customHeight="1">
      <c r="A1" s="229" t="s">
        <v>1561</v>
      </c>
    </row>
    <row r="2" spans="1:13" ht="34.5" customHeight="1">
      <c r="A2" s="338" t="s">
        <v>1556</v>
      </c>
      <c r="B2" s="338"/>
      <c r="C2" s="338"/>
      <c r="D2" s="338"/>
      <c r="E2" s="338"/>
    </row>
    <row r="3" spans="1:13" ht="19.5" customHeight="1">
      <c r="E3" s="119" t="s">
        <v>1557</v>
      </c>
    </row>
    <row r="4" spans="1:13" s="253" customFormat="1" ht="29.25" customHeight="1">
      <c r="A4" s="4" t="s">
        <v>1560</v>
      </c>
      <c r="B4" s="4" t="s">
        <v>1554</v>
      </c>
      <c r="C4" s="4" t="s">
        <v>3</v>
      </c>
      <c r="D4" s="4" t="s">
        <v>1555</v>
      </c>
      <c r="E4" s="4" t="s">
        <v>1563</v>
      </c>
      <c r="F4" s="252"/>
      <c r="H4" s="261"/>
      <c r="I4" s="261"/>
      <c r="J4" s="261"/>
      <c r="L4" s="254"/>
      <c r="M4" s="254"/>
    </row>
    <row r="5" spans="1:13" s="253" customFormat="1" ht="29.25" customHeight="1">
      <c r="A5" s="340" t="s">
        <v>1562</v>
      </c>
      <c r="B5" s="341"/>
      <c r="C5" s="5">
        <v>605009</v>
      </c>
      <c r="D5" s="5">
        <f>E5-C5</f>
        <v>-27701</v>
      </c>
      <c r="E5" s="5">
        <v>577308</v>
      </c>
      <c r="F5" s="252"/>
      <c r="H5" s="261"/>
      <c r="I5" s="261"/>
      <c r="J5" s="261"/>
      <c r="L5" s="254"/>
      <c r="M5" s="254"/>
    </row>
    <row r="6" spans="1:13" ht="16.5">
      <c r="A6" s="120">
        <v>201</v>
      </c>
      <c r="B6" s="171" t="s">
        <v>1105</v>
      </c>
      <c r="C6" s="223">
        <v>75792</v>
      </c>
      <c r="D6" s="242">
        <f>E6-C6</f>
        <v>-16446.978658000007</v>
      </c>
      <c r="E6" s="243">
        <f>E7+E17+E25+E34+E41+E47+E56+E58+E63+E69+E74+E77+E81+E87+E94+E99+E104+E107+E109+E120</f>
        <v>59345.021341999993</v>
      </c>
      <c r="G6" s="116"/>
      <c r="H6" s="259"/>
      <c r="L6" s="237"/>
      <c r="M6" s="240"/>
    </row>
    <row r="7" spans="1:13" ht="16.5">
      <c r="A7" s="120">
        <v>20101</v>
      </c>
      <c r="B7" s="171" t="s">
        <v>1106</v>
      </c>
      <c r="C7" s="223">
        <v>1391</v>
      </c>
      <c r="D7" s="242">
        <f t="shared" ref="D7:D70" si="0">E7-C7</f>
        <v>422.46611900000016</v>
      </c>
      <c r="E7" s="243">
        <v>1813.4661190000002</v>
      </c>
      <c r="L7" s="237"/>
      <c r="M7" s="241"/>
    </row>
    <row r="8" spans="1:13" ht="16.5">
      <c r="A8" s="120">
        <v>2010101</v>
      </c>
      <c r="B8" s="120" t="s">
        <v>1107</v>
      </c>
      <c r="C8" s="223">
        <v>739</v>
      </c>
      <c r="D8" s="242">
        <f t="shared" si="0"/>
        <v>557.573351</v>
      </c>
      <c r="E8" s="243">
        <v>1296.573351</v>
      </c>
      <c r="L8" s="238"/>
      <c r="M8" s="241"/>
    </row>
    <row r="9" spans="1:13" ht="16.5">
      <c r="A9" s="120">
        <v>2010103</v>
      </c>
      <c r="B9" s="120" t="s">
        <v>1109</v>
      </c>
      <c r="C9" s="223">
        <v>5</v>
      </c>
      <c r="D9" s="242">
        <f t="shared" si="0"/>
        <v>0</v>
      </c>
      <c r="E9" s="243">
        <v>5</v>
      </c>
      <c r="L9" s="238"/>
      <c r="M9" s="241"/>
    </row>
    <row r="10" spans="1:13" ht="16.5">
      <c r="A10" s="120">
        <v>2010104</v>
      </c>
      <c r="B10" s="120" t="s">
        <v>1110</v>
      </c>
      <c r="C10" s="223">
        <v>112</v>
      </c>
      <c r="D10" s="242">
        <f t="shared" si="0"/>
        <v>-6.4899999999999949</v>
      </c>
      <c r="E10" s="243">
        <v>105.51</v>
      </c>
      <c r="L10" s="238"/>
      <c r="M10" s="241"/>
    </row>
    <row r="11" spans="1:13" ht="16.5">
      <c r="A11" s="120">
        <v>2010105</v>
      </c>
      <c r="B11" s="120" t="s">
        <v>1111</v>
      </c>
      <c r="C11" s="223">
        <v>50</v>
      </c>
      <c r="D11" s="242">
        <f t="shared" si="0"/>
        <v>0</v>
      </c>
      <c r="E11" s="243">
        <v>50</v>
      </c>
      <c r="L11" s="238"/>
      <c r="M11" s="241"/>
    </row>
    <row r="12" spans="1:13" ht="16.5">
      <c r="A12" s="120">
        <v>2010106</v>
      </c>
      <c r="B12" s="120" t="s">
        <v>1112</v>
      </c>
      <c r="C12" s="223">
        <v>106</v>
      </c>
      <c r="D12" s="242">
        <f t="shared" si="0"/>
        <v>-5.7219000000000051</v>
      </c>
      <c r="E12" s="243">
        <v>100.27809999999999</v>
      </c>
      <c r="L12" s="238"/>
      <c r="M12" s="241"/>
    </row>
    <row r="13" spans="1:13" ht="16.5">
      <c r="A13" s="120">
        <v>2010107</v>
      </c>
      <c r="B13" s="120" t="s">
        <v>1113</v>
      </c>
      <c r="C13" s="223">
        <v>119</v>
      </c>
      <c r="D13" s="242">
        <f t="shared" si="0"/>
        <v>-93.01</v>
      </c>
      <c r="E13" s="243">
        <v>25.99</v>
      </c>
      <c r="L13" s="238"/>
      <c r="M13" s="241"/>
    </row>
    <row r="14" spans="1:13" ht="16.5">
      <c r="A14" s="120">
        <v>2010108</v>
      </c>
      <c r="B14" s="120" t="s">
        <v>1114</v>
      </c>
      <c r="C14" s="223">
        <v>108</v>
      </c>
      <c r="D14" s="242">
        <f t="shared" si="0"/>
        <v>-29.436099999999996</v>
      </c>
      <c r="E14" s="243">
        <v>78.563900000000004</v>
      </c>
      <c r="L14" s="238"/>
      <c r="M14" s="241"/>
    </row>
    <row r="15" spans="1:13" ht="16.5">
      <c r="A15" s="120">
        <v>2010150</v>
      </c>
      <c r="B15" s="120" t="s">
        <v>1115</v>
      </c>
      <c r="C15" s="223">
        <v>104</v>
      </c>
      <c r="D15" s="242">
        <f t="shared" si="0"/>
        <v>23.320768000000001</v>
      </c>
      <c r="E15" s="243">
        <v>127.320768</v>
      </c>
      <c r="L15" s="238"/>
      <c r="M15" s="241"/>
    </row>
    <row r="16" spans="1:13" ht="16.5">
      <c r="A16" s="120">
        <v>2010199</v>
      </c>
      <c r="B16" s="120" t="s">
        <v>1116</v>
      </c>
      <c r="C16" s="223">
        <v>48</v>
      </c>
      <c r="D16" s="242">
        <f t="shared" si="0"/>
        <v>-23.77</v>
      </c>
      <c r="E16" s="243">
        <v>24.23</v>
      </c>
      <c r="L16" s="238"/>
      <c r="M16" s="241"/>
    </row>
    <row r="17" spans="1:13" ht="16.5">
      <c r="A17" s="120">
        <v>20102</v>
      </c>
      <c r="B17" s="171" t="s">
        <v>1117</v>
      </c>
      <c r="C17" s="223">
        <v>1234</v>
      </c>
      <c r="D17" s="242">
        <f t="shared" si="0"/>
        <v>421.20317099999988</v>
      </c>
      <c r="E17" s="243">
        <v>1655.2031709999999</v>
      </c>
      <c r="H17" s="262"/>
      <c r="I17" s="149"/>
      <c r="J17" s="263"/>
      <c r="L17" s="237"/>
      <c r="M17" s="241"/>
    </row>
    <row r="18" spans="1:13" ht="16.5">
      <c r="A18" s="120">
        <v>2010201</v>
      </c>
      <c r="B18" s="120" t="s">
        <v>1107</v>
      </c>
      <c r="C18" s="223">
        <v>769</v>
      </c>
      <c r="D18" s="242">
        <f t="shared" si="0"/>
        <v>429.11926300000005</v>
      </c>
      <c r="E18" s="243">
        <v>1198.119263</v>
      </c>
      <c r="H18" s="262"/>
      <c r="I18" s="149"/>
      <c r="J18" s="263"/>
      <c r="L18" s="238"/>
      <c r="M18" s="241"/>
    </row>
    <row r="19" spans="1:13" ht="16.5">
      <c r="A19" s="120">
        <v>2010202</v>
      </c>
      <c r="B19" s="120" t="s">
        <v>1108</v>
      </c>
      <c r="C19" s="223">
        <v>148</v>
      </c>
      <c r="D19" s="242">
        <f t="shared" si="0"/>
        <v>-49.554896999999997</v>
      </c>
      <c r="E19" s="243">
        <v>98.445103000000003</v>
      </c>
      <c r="H19" s="262"/>
      <c r="I19" s="149"/>
      <c r="J19" s="263"/>
      <c r="L19" s="238"/>
      <c r="M19" s="241"/>
    </row>
    <row r="20" spans="1:13" ht="16.5">
      <c r="A20" s="120">
        <v>2010204</v>
      </c>
      <c r="B20" s="120" t="s">
        <v>1118</v>
      </c>
      <c r="C20" s="223">
        <v>50</v>
      </c>
      <c r="D20" s="242">
        <f t="shared" si="0"/>
        <v>1.7500000000012506E-3</v>
      </c>
      <c r="E20" s="243">
        <v>50.001750000000001</v>
      </c>
      <c r="H20" s="262"/>
      <c r="I20" s="149"/>
      <c r="J20" s="263"/>
      <c r="L20" s="238"/>
      <c r="M20" s="241"/>
    </row>
    <row r="21" spans="1:13" ht="16.5">
      <c r="A21" s="120">
        <v>2010205</v>
      </c>
      <c r="B21" s="120" t="s">
        <v>1119</v>
      </c>
      <c r="C21" s="223">
        <v>127</v>
      </c>
      <c r="D21" s="242">
        <f t="shared" si="0"/>
        <v>-4.890999999986434E-3</v>
      </c>
      <c r="E21" s="243">
        <v>126.99510900000001</v>
      </c>
      <c r="H21" s="262"/>
      <c r="I21" s="149"/>
      <c r="J21" s="264"/>
      <c r="L21" s="238"/>
      <c r="M21" s="241"/>
    </row>
    <row r="22" spans="1:13" ht="16.5">
      <c r="A22" s="120">
        <v>2010206</v>
      </c>
      <c r="B22" s="120" t="s">
        <v>1120</v>
      </c>
      <c r="C22" s="223">
        <v>20</v>
      </c>
      <c r="D22" s="242">
        <f t="shared" si="0"/>
        <v>1.9999999999953388E-4</v>
      </c>
      <c r="E22" s="243">
        <v>20.0002</v>
      </c>
      <c r="H22" s="262"/>
      <c r="I22" s="149"/>
      <c r="J22" s="264"/>
      <c r="L22" s="238"/>
      <c r="M22" s="241"/>
    </row>
    <row r="23" spans="1:13" ht="16.5">
      <c r="A23" s="120">
        <v>2010250</v>
      </c>
      <c r="B23" s="120" t="s">
        <v>1115</v>
      </c>
      <c r="C23" s="223">
        <v>116</v>
      </c>
      <c r="D23" s="242">
        <f t="shared" si="0"/>
        <v>41.164345999999995</v>
      </c>
      <c r="E23" s="243">
        <v>157.16434599999999</v>
      </c>
      <c r="H23" s="262"/>
      <c r="I23" s="149"/>
      <c r="J23" s="264"/>
      <c r="L23" s="238"/>
      <c r="M23" s="241"/>
    </row>
    <row r="24" spans="1:13" ht="16.5">
      <c r="A24" s="120">
        <v>2010299</v>
      </c>
      <c r="B24" s="120" t="s">
        <v>1121</v>
      </c>
      <c r="C24" s="223">
        <v>4</v>
      </c>
      <c r="D24" s="242">
        <f t="shared" si="0"/>
        <v>0.47740000000000027</v>
      </c>
      <c r="E24" s="243">
        <v>4.4774000000000003</v>
      </c>
      <c r="H24" s="262"/>
      <c r="I24" s="149"/>
      <c r="J24" s="264"/>
      <c r="L24" s="238"/>
      <c r="M24" s="241"/>
    </row>
    <row r="25" spans="1:13" ht="16.5">
      <c r="A25" s="120">
        <v>20103</v>
      </c>
      <c r="B25" s="171" t="s">
        <v>1122</v>
      </c>
      <c r="C25" s="223">
        <v>37864</v>
      </c>
      <c r="D25" s="242">
        <f t="shared" si="0"/>
        <v>-14327.747388999996</v>
      </c>
      <c r="E25" s="243">
        <v>23536.252611000004</v>
      </c>
      <c r="H25" s="262"/>
      <c r="I25" s="149"/>
      <c r="J25" s="264"/>
      <c r="L25" s="237"/>
      <c r="M25" s="241"/>
    </row>
    <row r="26" spans="1:13" ht="16.5">
      <c r="A26" s="120">
        <v>2010301</v>
      </c>
      <c r="B26" s="120" t="s">
        <v>1107</v>
      </c>
      <c r="C26" s="223">
        <v>21138</v>
      </c>
      <c r="D26" s="242">
        <f t="shared" si="0"/>
        <v>-7574</v>
      </c>
      <c r="E26" s="243">
        <v>13564</v>
      </c>
      <c r="H26" s="262"/>
      <c r="I26" s="149"/>
      <c r="J26" s="264"/>
      <c r="L26" s="238"/>
      <c r="M26" s="241"/>
    </row>
    <row r="27" spans="1:13" ht="16.5">
      <c r="A27" s="120">
        <v>2010302</v>
      </c>
      <c r="B27" s="120" t="s">
        <v>1108</v>
      </c>
      <c r="C27" s="223">
        <v>1250</v>
      </c>
      <c r="D27" s="242">
        <f t="shared" si="0"/>
        <v>3606</v>
      </c>
      <c r="E27" s="243">
        <v>4856</v>
      </c>
      <c r="H27" s="262"/>
      <c r="I27" s="149"/>
      <c r="J27" s="264"/>
      <c r="L27" s="238"/>
      <c r="M27" s="241"/>
    </row>
    <row r="28" spans="1:13" ht="16.5">
      <c r="A28" s="120">
        <v>2010303</v>
      </c>
      <c r="B28" s="120" t="s">
        <v>1109</v>
      </c>
      <c r="C28" s="223">
        <v>1186</v>
      </c>
      <c r="D28" s="242">
        <f t="shared" si="0"/>
        <v>-28.311871999999994</v>
      </c>
      <c r="E28" s="243">
        <v>1157.688128</v>
      </c>
      <c r="H28" s="262"/>
      <c r="I28" s="149"/>
      <c r="J28" s="264"/>
      <c r="L28" s="238"/>
      <c r="M28" s="241"/>
    </row>
    <row r="29" spans="1:13" ht="16.5">
      <c r="A29" s="120">
        <v>2010305</v>
      </c>
      <c r="B29" s="120" t="s">
        <v>1123</v>
      </c>
      <c r="C29" s="223">
        <v>345</v>
      </c>
      <c r="D29" s="242">
        <f t="shared" si="0"/>
        <v>-133.61000000000001</v>
      </c>
      <c r="E29" s="243">
        <v>211.39</v>
      </c>
      <c r="H29" s="262"/>
      <c r="I29" s="149"/>
      <c r="J29" s="264"/>
      <c r="L29" s="238"/>
      <c r="M29" s="241"/>
    </row>
    <row r="30" spans="1:13" ht="16.5">
      <c r="A30" s="120">
        <v>2010306</v>
      </c>
      <c r="B30" s="120" t="s">
        <v>1124</v>
      </c>
      <c r="C30" s="223">
        <v>232</v>
      </c>
      <c r="D30" s="242">
        <f t="shared" si="0"/>
        <v>-2.5006999999999948</v>
      </c>
      <c r="E30" s="243">
        <v>229.49930000000001</v>
      </c>
      <c r="H30" s="262"/>
      <c r="I30" s="149"/>
      <c r="J30" s="264"/>
      <c r="L30" s="238"/>
      <c r="M30" s="241"/>
    </row>
    <row r="31" spans="1:13" ht="16.5">
      <c r="A31" s="120">
        <v>2010308</v>
      </c>
      <c r="B31" s="120" t="s">
        <v>1125</v>
      </c>
      <c r="C31" s="223">
        <v>57</v>
      </c>
      <c r="D31" s="242">
        <f t="shared" si="0"/>
        <v>-18.981000000000002</v>
      </c>
      <c r="E31" s="243">
        <v>38.018999999999998</v>
      </c>
      <c r="H31" s="262"/>
      <c r="I31" s="149"/>
      <c r="J31" s="264"/>
      <c r="L31" s="238"/>
      <c r="M31" s="241"/>
    </row>
    <row r="32" spans="1:13" ht="16.5">
      <c r="A32" s="120">
        <v>2010350</v>
      </c>
      <c r="B32" s="120" t="s">
        <v>1115</v>
      </c>
      <c r="C32" s="223">
        <v>1759</v>
      </c>
      <c r="D32" s="242">
        <f t="shared" si="0"/>
        <v>274.55556200000001</v>
      </c>
      <c r="E32" s="243">
        <v>2033.555562</v>
      </c>
      <c r="H32" s="262"/>
      <c r="I32" s="149"/>
      <c r="J32" s="264"/>
      <c r="L32" s="238"/>
      <c r="M32" s="241"/>
    </row>
    <row r="33" spans="1:13" ht="16.5">
      <c r="A33" s="120">
        <v>2010399</v>
      </c>
      <c r="B33" s="120" t="s">
        <v>1126</v>
      </c>
      <c r="C33" s="223">
        <v>11897</v>
      </c>
      <c r="D33" s="242">
        <f t="shared" si="0"/>
        <v>-10450.899379</v>
      </c>
      <c r="E33" s="243">
        <v>1446.100621</v>
      </c>
      <c r="H33" s="262"/>
      <c r="I33" s="149"/>
      <c r="J33" s="263"/>
      <c r="L33" s="238"/>
      <c r="M33" s="241"/>
    </row>
    <row r="34" spans="1:13" ht="16.5">
      <c r="A34" s="120">
        <v>20104</v>
      </c>
      <c r="B34" s="171" t="s">
        <v>1127</v>
      </c>
      <c r="C34" s="223">
        <v>5346</v>
      </c>
      <c r="D34" s="242">
        <f t="shared" si="0"/>
        <v>-1106.9384739999996</v>
      </c>
      <c r="E34" s="243">
        <v>4239.0615260000004</v>
      </c>
      <c r="H34" s="262"/>
      <c r="I34" s="149"/>
      <c r="J34" s="263"/>
      <c r="L34" s="237"/>
      <c r="M34" s="241"/>
    </row>
    <row r="35" spans="1:13" ht="16.5">
      <c r="A35" s="120">
        <v>2010401</v>
      </c>
      <c r="B35" s="120" t="s">
        <v>1107</v>
      </c>
      <c r="C35" s="223">
        <v>686</v>
      </c>
      <c r="D35" s="242">
        <f t="shared" si="0"/>
        <v>240.295299</v>
      </c>
      <c r="E35" s="243">
        <v>926.295299</v>
      </c>
      <c r="H35" s="262"/>
      <c r="I35" s="149"/>
      <c r="J35" s="263"/>
      <c r="L35" s="238"/>
      <c r="M35" s="241"/>
    </row>
    <row r="36" spans="1:13" ht="16.5">
      <c r="A36" s="120">
        <v>2010402</v>
      </c>
      <c r="B36" s="120" t="s">
        <v>1108</v>
      </c>
      <c r="C36" s="223">
        <v>94</v>
      </c>
      <c r="D36" s="242">
        <f t="shared" si="0"/>
        <v>-94</v>
      </c>
      <c r="E36" s="243">
        <v>0</v>
      </c>
      <c r="H36" s="262"/>
      <c r="I36" s="149"/>
      <c r="J36" s="263"/>
      <c r="L36" s="238"/>
      <c r="M36" s="241"/>
    </row>
    <row r="37" spans="1:13" ht="16.5">
      <c r="A37" s="120">
        <v>2010404</v>
      </c>
      <c r="B37" s="120" t="s">
        <v>1128</v>
      </c>
      <c r="C37" s="223">
        <v>300</v>
      </c>
      <c r="D37" s="242">
        <f t="shared" si="0"/>
        <v>-102.24000000000001</v>
      </c>
      <c r="E37" s="243">
        <v>197.76</v>
      </c>
      <c r="H37" s="262"/>
      <c r="I37" s="149"/>
      <c r="J37" s="263"/>
      <c r="L37" s="238"/>
      <c r="M37" s="241"/>
    </row>
    <row r="38" spans="1:13" ht="16.5">
      <c r="A38" s="120">
        <v>2010406</v>
      </c>
      <c r="B38" s="120" t="s">
        <v>1129</v>
      </c>
      <c r="C38" s="223">
        <v>3704</v>
      </c>
      <c r="D38" s="242">
        <f t="shared" si="0"/>
        <v>-1338.5</v>
      </c>
      <c r="E38" s="243">
        <v>2365.5</v>
      </c>
      <c r="H38" s="262"/>
      <c r="I38" s="149"/>
      <c r="J38" s="263"/>
      <c r="L38" s="238"/>
      <c r="M38" s="241"/>
    </row>
    <row r="39" spans="1:13" ht="16.5">
      <c r="A39" s="120">
        <v>2010450</v>
      </c>
      <c r="B39" s="120" t="s">
        <v>1115</v>
      </c>
      <c r="C39" s="223">
        <v>262</v>
      </c>
      <c r="D39" s="242">
        <f t="shared" si="0"/>
        <v>157.51798700000001</v>
      </c>
      <c r="E39" s="243">
        <v>419.51798700000001</v>
      </c>
      <c r="H39" s="262"/>
      <c r="I39" s="149"/>
      <c r="J39" s="263"/>
      <c r="L39" s="238"/>
      <c r="M39" s="241"/>
    </row>
    <row r="40" spans="1:13" ht="16.5">
      <c r="A40" s="120">
        <v>2010499</v>
      </c>
      <c r="B40" s="120" t="s">
        <v>1130</v>
      </c>
      <c r="C40" s="223">
        <v>300</v>
      </c>
      <c r="D40" s="242">
        <f t="shared" si="0"/>
        <v>29.988240000000019</v>
      </c>
      <c r="E40" s="243">
        <v>329.98824000000002</v>
      </c>
      <c r="H40" s="262"/>
      <c r="I40" s="149"/>
      <c r="J40" s="263"/>
      <c r="L40" s="238"/>
      <c r="M40" s="241"/>
    </row>
    <row r="41" spans="1:13" ht="16.5">
      <c r="A41" s="120">
        <v>20105</v>
      </c>
      <c r="B41" s="171" t="s">
        <v>1131</v>
      </c>
      <c r="C41" s="223">
        <v>418</v>
      </c>
      <c r="D41" s="242">
        <f t="shared" si="0"/>
        <v>131.35472200000004</v>
      </c>
      <c r="E41" s="243">
        <v>549.35472200000004</v>
      </c>
      <c r="H41" s="262"/>
      <c r="I41" s="265"/>
      <c r="J41" s="263"/>
      <c r="L41" s="237"/>
      <c r="M41" s="241"/>
    </row>
    <row r="42" spans="1:13" ht="16.5">
      <c r="A42" s="120">
        <v>2010501</v>
      </c>
      <c r="B42" s="120" t="s">
        <v>1107</v>
      </c>
      <c r="C42" s="223">
        <v>223</v>
      </c>
      <c r="D42" s="242">
        <f t="shared" si="0"/>
        <v>89.434039000000041</v>
      </c>
      <c r="E42" s="243">
        <v>312.43403900000004</v>
      </c>
      <c r="L42" s="238"/>
      <c r="M42" s="241"/>
    </row>
    <row r="43" spans="1:13" ht="16.5">
      <c r="A43" s="120">
        <v>2010505</v>
      </c>
      <c r="B43" s="120" t="s">
        <v>1132</v>
      </c>
      <c r="C43" s="223">
        <v>5</v>
      </c>
      <c r="D43" s="242">
        <f t="shared" si="0"/>
        <v>-0.29000000000000004</v>
      </c>
      <c r="E43" s="243">
        <v>4.71</v>
      </c>
      <c r="L43" s="238"/>
      <c r="M43" s="241"/>
    </row>
    <row r="44" spans="1:13" ht="16.5">
      <c r="A44" s="120">
        <v>2010507</v>
      </c>
      <c r="B44" s="120" t="s">
        <v>1133</v>
      </c>
      <c r="C44" s="223">
        <v>10</v>
      </c>
      <c r="D44" s="242">
        <f t="shared" si="0"/>
        <v>-10</v>
      </c>
      <c r="E44" s="243">
        <v>0</v>
      </c>
      <c r="L44" s="238"/>
      <c r="M44" s="241"/>
    </row>
    <row r="45" spans="1:13" ht="16.5">
      <c r="A45" s="120">
        <v>2010508</v>
      </c>
      <c r="B45" s="120" t="s">
        <v>1134</v>
      </c>
      <c r="C45" s="223">
        <v>56</v>
      </c>
      <c r="D45" s="242">
        <f t="shared" si="0"/>
        <v>2.0399999999999991</v>
      </c>
      <c r="E45" s="243">
        <v>58.04</v>
      </c>
      <c r="L45" s="238"/>
      <c r="M45" s="241"/>
    </row>
    <row r="46" spans="1:13" ht="16.5">
      <c r="A46" s="120">
        <v>2010550</v>
      </c>
      <c r="B46" s="120" t="s">
        <v>1115</v>
      </c>
      <c r="C46" s="223">
        <v>124</v>
      </c>
      <c r="D46" s="242">
        <f t="shared" si="0"/>
        <v>50.170682999999997</v>
      </c>
      <c r="E46" s="243">
        <v>174.170683</v>
      </c>
      <c r="L46" s="238"/>
      <c r="M46" s="241"/>
    </row>
    <row r="47" spans="1:13" ht="16.5">
      <c r="A47" s="120">
        <v>20106</v>
      </c>
      <c r="B47" s="171" t="s">
        <v>1135</v>
      </c>
      <c r="C47" s="223">
        <v>1596</v>
      </c>
      <c r="D47" s="242">
        <f t="shared" si="0"/>
        <v>405.18773599999986</v>
      </c>
      <c r="E47" s="243">
        <v>2001.1877359999999</v>
      </c>
      <c r="L47" s="237"/>
      <c r="M47" s="241"/>
    </row>
    <row r="48" spans="1:13" ht="16.5">
      <c r="A48" s="120">
        <v>2010601</v>
      </c>
      <c r="B48" s="120" t="s">
        <v>1107</v>
      </c>
      <c r="C48" s="223">
        <v>825</v>
      </c>
      <c r="D48" s="242">
        <f t="shared" si="0"/>
        <v>300.7704819999999</v>
      </c>
      <c r="E48" s="243">
        <v>1125.7704819999999</v>
      </c>
      <c r="L48" s="238"/>
      <c r="M48" s="241"/>
    </row>
    <row r="49" spans="1:13">
      <c r="A49" s="120">
        <v>2010602</v>
      </c>
      <c r="B49" s="120" t="s">
        <v>1108</v>
      </c>
      <c r="C49" s="223">
        <v>0</v>
      </c>
      <c r="D49" s="242">
        <f t="shared" si="0"/>
        <v>9.08</v>
      </c>
      <c r="E49" s="243">
        <v>9.08</v>
      </c>
    </row>
    <row r="50" spans="1:13" ht="16.5">
      <c r="A50" s="120">
        <v>2010604</v>
      </c>
      <c r="B50" s="120" t="s">
        <v>1136</v>
      </c>
      <c r="C50" s="223">
        <v>79</v>
      </c>
      <c r="D50" s="242">
        <f t="shared" si="0"/>
        <v>0.20000000000000284</v>
      </c>
      <c r="E50" s="243">
        <v>79.2</v>
      </c>
      <c r="L50" s="238"/>
      <c r="M50" s="241"/>
    </row>
    <row r="51" spans="1:13" ht="16.5">
      <c r="A51" s="120">
        <v>2010605</v>
      </c>
      <c r="B51" s="120" t="s">
        <v>1137</v>
      </c>
      <c r="C51" s="223">
        <v>96</v>
      </c>
      <c r="D51" s="242">
        <f t="shared" si="0"/>
        <v>1.411000000004492E-3</v>
      </c>
      <c r="E51" s="243">
        <v>96.001411000000004</v>
      </c>
      <c r="L51" s="238"/>
      <c r="M51" s="241"/>
    </row>
    <row r="52" spans="1:13" ht="16.5">
      <c r="A52" s="120">
        <v>2010607</v>
      </c>
      <c r="B52" s="120" t="s">
        <v>1138</v>
      </c>
      <c r="C52" s="223">
        <v>302</v>
      </c>
      <c r="D52" s="242">
        <f t="shared" si="0"/>
        <v>1.8180000000143082E-3</v>
      </c>
      <c r="E52" s="243">
        <v>302.00181800000001</v>
      </c>
      <c r="L52" s="238"/>
      <c r="M52" s="241"/>
    </row>
    <row r="53" spans="1:13" ht="16.5">
      <c r="A53" s="120">
        <v>2010608</v>
      </c>
      <c r="B53" s="120" t="s">
        <v>1139</v>
      </c>
      <c r="C53" s="223">
        <v>30</v>
      </c>
      <c r="D53" s="242">
        <f t="shared" si="0"/>
        <v>3.5</v>
      </c>
      <c r="E53" s="243">
        <v>33.5</v>
      </c>
      <c r="L53" s="238"/>
      <c r="M53" s="241"/>
    </row>
    <row r="54" spans="1:13" ht="16.5">
      <c r="A54" s="120">
        <v>2010650</v>
      </c>
      <c r="B54" s="120" t="s">
        <v>1115</v>
      </c>
      <c r="C54" s="223">
        <v>151</v>
      </c>
      <c r="D54" s="242">
        <f t="shared" si="0"/>
        <v>84.874025000000017</v>
      </c>
      <c r="E54" s="243">
        <v>235.87402500000002</v>
      </c>
      <c r="L54" s="238"/>
      <c r="M54" s="241"/>
    </row>
    <row r="55" spans="1:13" ht="16.5">
      <c r="A55" s="120">
        <v>2010699</v>
      </c>
      <c r="B55" s="120" t="s">
        <v>1140</v>
      </c>
      <c r="C55" s="223">
        <v>113</v>
      </c>
      <c r="D55" s="242">
        <f t="shared" si="0"/>
        <v>6.7600000000000051</v>
      </c>
      <c r="E55" s="243">
        <v>119.76</v>
      </c>
      <c r="L55" s="238"/>
      <c r="M55" s="241"/>
    </row>
    <row r="56" spans="1:13">
      <c r="A56" s="120">
        <v>20107</v>
      </c>
      <c r="B56" s="171" t="s">
        <v>1141</v>
      </c>
      <c r="C56" s="223">
        <v>0</v>
      </c>
      <c r="D56" s="242">
        <f t="shared" si="0"/>
        <v>163.33000000000001</v>
      </c>
      <c r="E56" s="243">
        <v>163.33000000000001</v>
      </c>
    </row>
    <row r="57" spans="1:13">
      <c r="A57" s="120">
        <v>2010702</v>
      </c>
      <c r="B57" s="120" t="s">
        <v>1108</v>
      </c>
      <c r="C57" s="223">
        <v>0</v>
      </c>
      <c r="D57" s="242">
        <f t="shared" si="0"/>
        <v>163.33000000000001</v>
      </c>
      <c r="E57" s="243">
        <v>163.33000000000001</v>
      </c>
    </row>
    <row r="58" spans="1:13" ht="16.5">
      <c r="A58" s="120">
        <v>20111</v>
      </c>
      <c r="B58" s="171" t="s">
        <v>1142</v>
      </c>
      <c r="C58" s="223">
        <v>2224</v>
      </c>
      <c r="D58" s="242">
        <f t="shared" si="0"/>
        <v>595.58592700000008</v>
      </c>
      <c r="E58" s="243">
        <v>2819.5859270000001</v>
      </c>
      <c r="L58" s="237"/>
      <c r="M58" s="241"/>
    </row>
    <row r="59" spans="1:13" ht="16.5">
      <c r="A59" s="120">
        <v>2011101</v>
      </c>
      <c r="B59" s="120" t="s">
        <v>1107</v>
      </c>
      <c r="C59" s="223">
        <v>1515</v>
      </c>
      <c r="D59" s="242">
        <f t="shared" si="0"/>
        <v>499.49718000000007</v>
      </c>
      <c r="E59" s="243">
        <v>2014.4971800000001</v>
      </c>
      <c r="L59" s="238"/>
      <c r="M59" s="241"/>
    </row>
    <row r="60" spans="1:13" ht="16.5">
      <c r="A60" s="120">
        <v>2011102</v>
      </c>
      <c r="B60" s="120" t="s">
        <v>1108</v>
      </c>
      <c r="C60" s="223">
        <v>562</v>
      </c>
      <c r="D60" s="242">
        <f t="shared" si="0"/>
        <v>-98.443504999999959</v>
      </c>
      <c r="E60" s="243">
        <v>463.55649500000004</v>
      </c>
      <c r="L60" s="238"/>
      <c r="M60" s="241"/>
    </row>
    <row r="61" spans="1:13">
      <c r="A61" s="120">
        <v>2011104</v>
      </c>
      <c r="B61" s="120" t="s">
        <v>1143</v>
      </c>
      <c r="C61" s="223">
        <v>0</v>
      </c>
      <c r="D61" s="242">
        <f t="shared" si="0"/>
        <v>128.31</v>
      </c>
      <c r="E61" s="243">
        <v>128.31</v>
      </c>
    </row>
    <row r="62" spans="1:13" ht="16.5">
      <c r="A62" s="120">
        <v>2011150</v>
      </c>
      <c r="B62" s="120" t="s">
        <v>1115</v>
      </c>
      <c r="C62" s="223">
        <v>147</v>
      </c>
      <c r="D62" s="242">
        <f t="shared" si="0"/>
        <v>66.222251999999997</v>
      </c>
      <c r="E62" s="243">
        <v>213.222252</v>
      </c>
      <c r="L62" s="238"/>
      <c r="M62" s="241"/>
    </row>
    <row r="63" spans="1:13" ht="16.5">
      <c r="A63" s="120">
        <v>20113</v>
      </c>
      <c r="B63" s="171" t="s">
        <v>1144</v>
      </c>
      <c r="C63" s="223">
        <v>8525</v>
      </c>
      <c r="D63" s="242">
        <f t="shared" si="0"/>
        <v>1565.6761029999998</v>
      </c>
      <c r="E63" s="243">
        <f>SUM(E64:E68)</f>
        <v>10090.676103</v>
      </c>
      <c r="L63" s="237"/>
      <c r="M63" s="241"/>
    </row>
    <row r="64" spans="1:13" ht="16.5">
      <c r="A64" s="120">
        <v>2011301</v>
      </c>
      <c r="B64" s="120" t="s">
        <v>1107</v>
      </c>
      <c r="C64" s="223">
        <v>875</v>
      </c>
      <c r="D64" s="242">
        <f t="shared" si="0"/>
        <v>765.09650600000009</v>
      </c>
      <c r="E64" s="243">
        <v>1640.0965060000001</v>
      </c>
      <c r="L64" s="238"/>
      <c r="M64" s="241"/>
    </row>
    <row r="65" spans="1:13" ht="16.5">
      <c r="A65" s="120">
        <v>2011302</v>
      </c>
      <c r="B65" s="120" t="s">
        <v>1108</v>
      </c>
      <c r="C65" s="223">
        <v>39</v>
      </c>
      <c r="D65" s="242">
        <f t="shared" si="0"/>
        <v>1.1477599999999981</v>
      </c>
      <c r="E65" s="243">
        <v>40.147759999999998</v>
      </c>
      <c r="L65" s="238"/>
      <c r="M65" s="241"/>
    </row>
    <row r="66" spans="1:13" ht="16.5">
      <c r="A66" s="120">
        <v>2011308</v>
      </c>
      <c r="B66" s="120" t="s">
        <v>1145</v>
      </c>
      <c r="C66" s="223">
        <v>104</v>
      </c>
      <c r="D66" s="242">
        <f t="shared" si="0"/>
        <v>7747</v>
      </c>
      <c r="E66" s="280">
        <v>7851</v>
      </c>
      <c r="G66" s="116"/>
      <c r="L66" s="238"/>
      <c r="M66" s="241"/>
    </row>
    <row r="67" spans="1:13" ht="16.5">
      <c r="A67" s="120">
        <v>2011350</v>
      </c>
      <c r="B67" s="120" t="s">
        <v>1115</v>
      </c>
      <c r="C67" s="223">
        <v>337</v>
      </c>
      <c r="D67" s="242">
        <f t="shared" si="0"/>
        <v>137.901837</v>
      </c>
      <c r="E67" s="243">
        <v>474.901837</v>
      </c>
      <c r="L67" s="238"/>
      <c r="M67" s="241"/>
    </row>
    <row r="68" spans="1:13" ht="16.5">
      <c r="A68" s="120">
        <v>2011399</v>
      </c>
      <c r="B68" s="120" t="s">
        <v>1146</v>
      </c>
      <c r="C68" s="223">
        <v>7170</v>
      </c>
      <c r="D68" s="242">
        <f t="shared" si="0"/>
        <v>-7085.47</v>
      </c>
      <c r="E68" s="243">
        <v>84.53</v>
      </c>
      <c r="L68" s="238"/>
      <c r="M68" s="241"/>
    </row>
    <row r="69" spans="1:13" ht="16.5">
      <c r="A69" s="120">
        <v>20123</v>
      </c>
      <c r="B69" s="171" t="s">
        <v>1147</v>
      </c>
      <c r="C69" s="223">
        <v>215</v>
      </c>
      <c r="D69" s="242">
        <f t="shared" si="0"/>
        <v>101.858046</v>
      </c>
      <c r="E69" s="243">
        <v>316.858046</v>
      </c>
      <c r="L69" s="237"/>
      <c r="M69" s="241"/>
    </row>
    <row r="70" spans="1:13" ht="16.5">
      <c r="A70" s="120">
        <v>2012301</v>
      </c>
      <c r="B70" s="120" t="s">
        <v>1107</v>
      </c>
      <c r="C70" s="223">
        <v>108</v>
      </c>
      <c r="D70" s="242">
        <f t="shared" si="0"/>
        <v>45.647080000000017</v>
      </c>
      <c r="E70" s="243">
        <v>153.64708000000002</v>
      </c>
      <c r="L70" s="238"/>
      <c r="M70" s="241"/>
    </row>
    <row r="71" spans="1:13" ht="16.5">
      <c r="A71" s="120">
        <v>2012304</v>
      </c>
      <c r="B71" s="120" t="s">
        <v>1148</v>
      </c>
      <c r="C71" s="223">
        <v>5</v>
      </c>
      <c r="D71" s="242">
        <f t="shared" ref="D71:D134" si="1">E71-C71</f>
        <v>25</v>
      </c>
      <c r="E71" s="243">
        <v>30</v>
      </c>
      <c r="L71" s="238"/>
      <c r="M71" s="241"/>
    </row>
    <row r="72" spans="1:13" ht="16.5">
      <c r="A72" s="120">
        <v>2012350</v>
      </c>
      <c r="B72" s="120" t="s">
        <v>1115</v>
      </c>
      <c r="C72" s="223">
        <v>92</v>
      </c>
      <c r="D72" s="242">
        <f t="shared" si="1"/>
        <v>31.810966000000008</v>
      </c>
      <c r="E72" s="243">
        <v>123.81096600000001</v>
      </c>
      <c r="L72" s="238"/>
      <c r="M72" s="241"/>
    </row>
    <row r="73" spans="1:13" ht="16.5">
      <c r="A73" s="120">
        <v>2012399</v>
      </c>
      <c r="B73" s="120" t="s">
        <v>1149</v>
      </c>
      <c r="C73" s="223">
        <v>10</v>
      </c>
      <c r="D73" s="242">
        <f t="shared" si="1"/>
        <v>-0.59999999999999964</v>
      </c>
      <c r="E73" s="243">
        <v>9.4</v>
      </c>
      <c r="L73" s="238"/>
      <c r="M73" s="241"/>
    </row>
    <row r="74" spans="1:13" ht="16.5">
      <c r="A74" s="120">
        <v>20126</v>
      </c>
      <c r="B74" s="171" t="s">
        <v>1150</v>
      </c>
      <c r="C74" s="223">
        <v>176</v>
      </c>
      <c r="D74" s="242">
        <f t="shared" si="1"/>
        <v>40.843378999999999</v>
      </c>
      <c r="E74" s="243">
        <v>216.843379</v>
      </c>
      <c r="L74" s="237"/>
      <c r="M74" s="241"/>
    </row>
    <row r="75" spans="1:13" ht="16.5">
      <c r="A75" s="120">
        <v>2012601</v>
      </c>
      <c r="B75" s="120" t="s">
        <v>1107</v>
      </c>
      <c r="C75" s="223">
        <v>161</v>
      </c>
      <c r="D75" s="242">
        <f t="shared" si="1"/>
        <v>40.843378999999999</v>
      </c>
      <c r="E75" s="243">
        <v>201.843379</v>
      </c>
      <c r="L75" s="238"/>
      <c r="M75" s="241"/>
    </row>
    <row r="76" spans="1:13" ht="16.5">
      <c r="A76" s="120">
        <v>2012604</v>
      </c>
      <c r="B76" s="120" t="s">
        <v>1151</v>
      </c>
      <c r="C76" s="223">
        <v>15</v>
      </c>
      <c r="D76" s="242">
        <f t="shared" si="1"/>
        <v>0</v>
      </c>
      <c r="E76" s="243">
        <v>15</v>
      </c>
      <c r="L76" s="238"/>
      <c r="M76" s="241"/>
    </row>
    <row r="77" spans="1:13" ht="16.5">
      <c r="A77" s="120">
        <v>20128</v>
      </c>
      <c r="B77" s="171" t="s">
        <v>1152</v>
      </c>
      <c r="C77" s="223">
        <v>129</v>
      </c>
      <c r="D77" s="242">
        <f t="shared" si="1"/>
        <v>47.299999999999983</v>
      </c>
      <c r="E77" s="243">
        <v>176.29999999999998</v>
      </c>
      <c r="L77" s="237"/>
      <c r="M77" s="241"/>
    </row>
    <row r="78" spans="1:13" ht="16.5">
      <c r="A78" s="120">
        <v>2012801</v>
      </c>
      <c r="B78" s="120" t="s">
        <v>1107</v>
      </c>
      <c r="C78" s="223">
        <v>86</v>
      </c>
      <c r="D78" s="242">
        <f t="shared" si="1"/>
        <v>39.199999999999989</v>
      </c>
      <c r="E78" s="243">
        <v>125.19999999999999</v>
      </c>
      <c r="L78" s="238"/>
      <c r="M78" s="241"/>
    </row>
    <row r="79" spans="1:13" ht="16.5">
      <c r="A79" s="120">
        <v>2012850</v>
      </c>
      <c r="B79" s="120" t="s">
        <v>1115</v>
      </c>
      <c r="C79" s="223">
        <v>23</v>
      </c>
      <c r="D79" s="242">
        <f t="shared" si="1"/>
        <v>8.1000000000000014</v>
      </c>
      <c r="E79" s="243">
        <v>31.1</v>
      </c>
      <c r="L79" s="238"/>
      <c r="M79" s="241"/>
    </row>
    <row r="80" spans="1:13" ht="16.5">
      <c r="A80" s="120">
        <v>2012899</v>
      </c>
      <c r="B80" s="120" t="s">
        <v>1153</v>
      </c>
      <c r="C80" s="223">
        <v>20</v>
      </c>
      <c r="D80" s="242">
        <f t="shared" si="1"/>
        <v>0</v>
      </c>
      <c r="E80" s="243">
        <v>20</v>
      </c>
      <c r="L80" s="238"/>
      <c r="M80" s="241"/>
    </row>
    <row r="81" spans="1:13" ht="16.5">
      <c r="A81" s="120">
        <v>20129</v>
      </c>
      <c r="B81" s="171" t="s">
        <v>1154</v>
      </c>
      <c r="C81" s="223">
        <v>851</v>
      </c>
      <c r="D81" s="242">
        <f t="shared" si="1"/>
        <v>65.972006999999849</v>
      </c>
      <c r="E81" s="243">
        <v>916.97200699999985</v>
      </c>
      <c r="L81" s="237"/>
      <c r="M81" s="241"/>
    </row>
    <row r="82" spans="1:13" ht="16.5">
      <c r="A82" s="120">
        <v>2012901</v>
      </c>
      <c r="B82" s="120" t="s">
        <v>1107</v>
      </c>
      <c r="C82" s="223">
        <v>207</v>
      </c>
      <c r="D82" s="242">
        <f t="shared" si="1"/>
        <v>60.868933999999967</v>
      </c>
      <c r="E82" s="243">
        <v>267.86893399999997</v>
      </c>
      <c r="L82" s="238"/>
      <c r="M82" s="241"/>
    </row>
    <row r="83" spans="1:13">
      <c r="A83" s="120">
        <v>2012902</v>
      </c>
      <c r="B83" s="120" t="s">
        <v>1108</v>
      </c>
      <c r="C83" s="223">
        <v>0</v>
      </c>
      <c r="D83" s="242">
        <f t="shared" si="1"/>
        <v>56.21</v>
      </c>
      <c r="E83" s="243">
        <v>56.21</v>
      </c>
    </row>
    <row r="84" spans="1:13" ht="16.5">
      <c r="A84" s="120">
        <v>2012906</v>
      </c>
      <c r="B84" s="120" t="s">
        <v>1155</v>
      </c>
      <c r="C84" s="223">
        <v>150</v>
      </c>
      <c r="D84" s="242">
        <f t="shared" si="1"/>
        <v>-80</v>
      </c>
      <c r="E84" s="243">
        <v>70</v>
      </c>
      <c r="L84" s="238"/>
      <c r="M84" s="241"/>
    </row>
    <row r="85" spans="1:13" ht="16.5">
      <c r="A85" s="120">
        <v>2012950</v>
      </c>
      <c r="B85" s="120" t="s">
        <v>1115</v>
      </c>
      <c r="C85" s="223">
        <v>114</v>
      </c>
      <c r="D85" s="242">
        <f t="shared" si="1"/>
        <v>107.47261999999998</v>
      </c>
      <c r="E85" s="243">
        <v>221.47261999999998</v>
      </c>
      <c r="L85" s="238"/>
      <c r="M85" s="241"/>
    </row>
    <row r="86" spans="1:13" ht="16.5">
      <c r="A86" s="120">
        <v>2012999</v>
      </c>
      <c r="B86" s="120" t="s">
        <v>1156</v>
      </c>
      <c r="C86" s="223">
        <v>380</v>
      </c>
      <c r="D86" s="242">
        <f t="shared" si="1"/>
        <v>-78.579546999999991</v>
      </c>
      <c r="E86" s="243">
        <v>301.42045300000001</v>
      </c>
      <c r="L86" s="238"/>
      <c r="M86" s="241"/>
    </row>
    <row r="87" spans="1:13" ht="16.5">
      <c r="A87" s="120">
        <v>20131</v>
      </c>
      <c r="B87" s="171" t="s">
        <v>1157</v>
      </c>
      <c r="C87" s="223">
        <v>2251</v>
      </c>
      <c r="D87" s="242">
        <f t="shared" si="1"/>
        <v>401.82851100000016</v>
      </c>
      <c r="E87" s="243">
        <v>2652.8285110000002</v>
      </c>
      <c r="L87" s="237"/>
      <c r="M87" s="241"/>
    </row>
    <row r="88" spans="1:13" ht="16.5">
      <c r="A88" s="120">
        <v>2013101</v>
      </c>
      <c r="B88" s="120" t="s">
        <v>1107</v>
      </c>
      <c r="C88" s="223">
        <v>773</v>
      </c>
      <c r="D88" s="242">
        <f t="shared" si="1"/>
        <v>245.85967900000003</v>
      </c>
      <c r="E88" s="243">
        <v>1018.859679</v>
      </c>
      <c r="L88" s="238"/>
      <c r="M88" s="241"/>
    </row>
    <row r="89" spans="1:13" ht="16.5">
      <c r="A89" s="120">
        <v>2013102</v>
      </c>
      <c r="B89" s="120" t="s">
        <v>1108</v>
      </c>
      <c r="C89" s="223">
        <v>5</v>
      </c>
      <c r="D89" s="242">
        <f t="shared" si="1"/>
        <v>-3.7330000000004304E-3</v>
      </c>
      <c r="E89" s="243">
        <v>4.9962669999999996</v>
      </c>
      <c r="L89" s="238"/>
      <c r="M89" s="241"/>
    </row>
    <row r="90" spans="1:13" ht="16.5">
      <c r="A90" s="120">
        <v>2013103</v>
      </c>
      <c r="B90" s="120" t="s">
        <v>1109</v>
      </c>
      <c r="C90" s="223">
        <v>80</v>
      </c>
      <c r="D90" s="242">
        <f t="shared" si="1"/>
        <v>27.451499999999996</v>
      </c>
      <c r="E90" s="243">
        <v>107.4515</v>
      </c>
      <c r="L90" s="238"/>
      <c r="M90" s="241"/>
    </row>
    <row r="91" spans="1:13" ht="16.5">
      <c r="A91" s="120">
        <v>2013105</v>
      </c>
      <c r="B91" s="120" t="s">
        <v>1158</v>
      </c>
      <c r="C91" s="223">
        <v>751</v>
      </c>
      <c r="D91" s="242">
        <f t="shared" si="1"/>
        <v>-22.818929999999909</v>
      </c>
      <c r="E91" s="243">
        <v>728.18107000000009</v>
      </c>
      <c r="L91" s="238"/>
      <c r="M91" s="241"/>
    </row>
    <row r="92" spans="1:13" ht="16.5">
      <c r="A92" s="120">
        <v>2013150</v>
      </c>
      <c r="B92" s="120" t="s">
        <v>1115</v>
      </c>
      <c r="C92" s="223">
        <v>455</v>
      </c>
      <c r="D92" s="242">
        <f t="shared" si="1"/>
        <v>151.52999499999999</v>
      </c>
      <c r="E92" s="243">
        <v>606.52999499999999</v>
      </c>
      <c r="L92" s="238"/>
      <c r="M92" s="241"/>
    </row>
    <row r="93" spans="1:13" ht="16.5">
      <c r="A93" s="120">
        <v>2013199</v>
      </c>
      <c r="B93" s="120" t="s">
        <v>1159</v>
      </c>
      <c r="C93" s="223">
        <v>187</v>
      </c>
      <c r="D93" s="242">
        <f t="shared" si="1"/>
        <v>-0.18999999999999773</v>
      </c>
      <c r="E93" s="243">
        <v>186.81</v>
      </c>
      <c r="L93" s="238"/>
      <c r="M93" s="241"/>
    </row>
    <row r="94" spans="1:13" ht="16.5">
      <c r="A94" s="120">
        <v>20132</v>
      </c>
      <c r="B94" s="171" t="s">
        <v>1160</v>
      </c>
      <c r="C94" s="223">
        <v>2353</v>
      </c>
      <c r="D94" s="242">
        <f t="shared" si="1"/>
        <v>-16.441973999999846</v>
      </c>
      <c r="E94" s="243">
        <v>2336.5580260000002</v>
      </c>
      <c r="L94" s="237"/>
      <c r="M94" s="241"/>
    </row>
    <row r="95" spans="1:13" ht="16.5">
      <c r="A95" s="120">
        <v>2013201</v>
      </c>
      <c r="B95" s="120" t="s">
        <v>1107</v>
      </c>
      <c r="C95" s="223">
        <v>545</v>
      </c>
      <c r="D95" s="242">
        <f t="shared" si="1"/>
        <v>181.93472899999995</v>
      </c>
      <c r="E95" s="243">
        <v>726.93472899999995</v>
      </c>
      <c r="L95" s="238"/>
      <c r="M95" s="241"/>
    </row>
    <row r="96" spans="1:13" ht="16.5">
      <c r="A96" s="120">
        <v>2013202</v>
      </c>
      <c r="B96" s="120" t="s">
        <v>1161</v>
      </c>
      <c r="C96" s="223">
        <v>1074</v>
      </c>
      <c r="D96" s="242">
        <f t="shared" si="1"/>
        <v>-256.84888799999999</v>
      </c>
      <c r="E96" s="243">
        <v>817.15111200000001</v>
      </c>
      <c r="L96" s="238"/>
      <c r="M96" s="241"/>
    </row>
    <row r="97" spans="1:13" ht="16.5">
      <c r="A97" s="120">
        <v>2013250</v>
      </c>
      <c r="B97" s="120" t="s">
        <v>1115</v>
      </c>
      <c r="C97" s="223">
        <v>182</v>
      </c>
      <c r="D97" s="242">
        <f t="shared" si="1"/>
        <v>76.815224000000001</v>
      </c>
      <c r="E97" s="243">
        <v>258.815224</v>
      </c>
      <c r="L97" s="238"/>
      <c r="M97" s="241"/>
    </row>
    <row r="98" spans="1:13" ht="16.5">
      <c r="A98" s="120">
        <v>2013299</v>
      </c>
      <c r="B98" s="120" t="s">
        <v>1162</v>
      </c>
      <c r="C98" s="223">
        <v>552</v>
      </c>
      <c r="D98" s="242">
        <f t="shared" si="1"/>
        <v>-18.343038999999976</v>
      </c>
      <c r="E98" s="243">
        <v>533.65696100000002</v>
      </c>
      <c r="L98" s="238"/>
      <c r="M98" s="241"/>
    </row>
    <row r="99" spans="1:13" ht="16.5">
      <c r="A99" s="120">
        <v>20133</v>
      </c>
      <c r="B99" s="171" t="s">
        <v>1163</v>
      </c>
      <c r="C99" s="223">
        <v>1591</v>
      </c>
      <c r="D99" s="242">
        <f t="shared" si="1"/>
        <v>131.95086400000014</v>
      </c>
      <c r="E99" s="243">
        <v>1722.9508640000001</v>
      </c>
      <c r="L99" s="237"/>
      <c r="M99" s="241"/>
    </row>
    <row r="100" spans="1:13" ht="16.5">
      <c r="A100" s="120">
        <v>2013301</v>
      </c>
      <c r="B100" s="120" t="s">
        <v>1107</v>
      </c>
      <c r="C100" s="223">
        <v>195</v>
      </c>
      <c r="D100" s="242">
        <f t="shared" si="1"/>
        <v>59.518516000000005</v>
      </c>
      <c r="E100" s="243">
        <v>254.51851600000001</v>
      </c>
      <c r="L100" s="238"/>
      <c r="M100" s="241"/>
    </row>
    <row r="101" spans="1:13" ht="16.5">
      <c r="A101" s="120">
        <v>2013302</v>
      </c>
      <c r="B101" s="120" t="s">
        <v>1108</v>
      </c>
      <c r="C101" s="223">
        <v>322</v>
      </c>
      <c r="D101" s="242">
        <f t="shared" si="1"/>
        <v>-131.96114</v>
      </c>
      <c r="E101" s="243">
        <v>190.03886</v>
      </c>
      <c r="L101" s="238"/>
      <c r="M101" s="241"/>
    </row>
    <row r="102" spans="1:13" ht="16.5">
      <c r="A102" s="120">
        <v>2013350</v>
      </c>
      <c r="B102" s="120" t="s">
        <v>1115</v>
      </c>
      <c r="C102" s="223">
        <v>907</v>
      </c>
      <c r="D102" s="242">
        <f t="shared" si="1"/>
        <v>307.23348800000008</v>
      </c>
      <c r="E102" s="243">
        <v>1214.2334880000001</v>
      </c>
      <c r="L102" s="238"/>
      <c r="M102" s="241"/>
    </row>
    <row r="103" spans="1:13" ht="16.5">
      <c r="A103" s="120">
        <v>2013399</v>
      </c>
      <c r="B103" s="120" t="s">
        <v>1164</v>
      </c>
      <c r="C103" s="223">
        <v>167</v>
      </c>
      <c r="D103" s="242">
        <f t="shared" si="1"/>
        <v>-102.84</v>
      </c>
      <c r="E103" s="243">
        <v>64.16</v>
      </c>
      <c r="L103" s="238"/>
      <c r="M103" s="241"/>
    </row>
    <row r="104" spans="1:13" ht="16.5">
      <c r="A104" s="120">
        <v>20134</v>
      </c>
      <c r="B104" s="171" t="s">
        <v>1165</v>
      </c>
      <c r="C104" s="223">
        <v>301</v>
      </c>
      <c r="D104" s="242">
        <f t="shared" si="1"/>
        <v>49.01613599999996</v>
      </c>
      <c r="E104" s="243">
        <v>350.01613599999996</v>
      </c>
      <c r="L104" s="237"/>
      <c r="M104" s="241"/>
    </row>
    <row r="105" spans="1:13" ht="16.5">
      <c r="A105" s="120">
        <v>2013401</v>
      </c>
      <c r="B105" s="120" t="s">
        <v>1107</v>
      </c>
      <c r="C105" s="223">
        <v>191</v>
      </c>
      <c r="D105" s="242">
        <f t="shared" si="1"/>
        <v>15.913488999999998</v>
      </c>
      <c r="E105" s="243">
        <v>206.913489</v>
      </c>
      <c r="L105" s="238"/>
      <c r="M105" s="241"/>
    </row>
    <row r="106" spans="1:13" ht="16.5">
      <c r="A106" s="120">
        <v>2013450</v>
      </c>
      <c r="B106" s="120" t="s">
        <v>1115</v>
      </c>
      <c r="C106" s="223">
        <v>110</v>
      </c>
      <c r="D106" s="242">
        <f t="shared" si="1"/>
        <v>33.10264699999999</v>
      </c>
      <c r="E106" s="243">
        <v>143.10264699999999</v>
      </c>
      <c r="L106" s="238"/>
      <c r="M106" s="241"/>
    </row>
    <row r="107" spans="1:13">
      <c r="A107" s="120">
        <v>20137</v>
      </c>
      <c r="B107" s="171" t="s">
        <v>1166</v>
      </c>
      <c r="C107" s="223">
        <v>0</v>
      </c>
      <c r="D107" s="242">
        <f t="shared" si="1"/>
        <v>500</v>
      </c>
      <c r="E107" s="243">
        <v>500</v>
      </c>
    </row>
    <row r="108" spans="1:13">
      <c r="A108" s="120">
        <v>2013704</v>
      </c>
      <c r="B108" s="120" t="s">
        <v>1167</v>
      </c>
      <c r="C108" s="223">
        <v>0</v>
      </c>
      <c r="D108" s="242">
        <f t="shared" si="1"/>
        <v>500</v>
      </c>
      <c r="E108" s="243">
        <v>500</v>
      </c>
    </row>
    <row r="109" spans="1:13" ht="16.5">
      <c r="A109" s="120">
        <v>20138</v>
      </c>
      <c r="B109" s="171" t="s">
        <v>1168</v>
      </c>
      <c r="C109" s="223">
        <v>1982</v>
      </c>
      <c r="D109" s="242">
        <f t="shared" si="1"/>
        <v>560.68669699999964</v>
      </c>
      <c r="E109" s="243">
        <v>2542.6866969999996</v>
      </c>
      <c r="L109" s="237"/>
      <c r="M109" s="241"/>
    </row>
    <row r="110" spans="1:13" ht="16.5">
      <c r="A110" s="120">
        <v>2013801</v>
      </c>
      <c r="B110" s="120" t="s">
        <v>1107</v>
      </c>
      <c r="C110" s="223">
        <v>1569</v>
      </c>
      <c r="D110" s="242">
        <f t="shared" si="1"/>
        <v>559.18024799999966</v>
      </c>
      <c r="E110" s="243">
        <v>2128.1802479999997</v>
      </c>
      <c r="L110" s="238"/>
      <c r="M110" s="241"/>
    </row>
    <row r="111" spans="1:13" ht="16.5">
      <c r="A111" s="120">
        <v>2013802</v>
      </c>
      <c r="B111" s="120" t="s">
        <v>1108</v>
      </c>
      <c r="C111" s="223">
        <v>3</v>
      </c>
      <c r="D111" s="242">
        <f t="shared" si="1"/>
        <v>0</v>
      </c>
      <c r="E111" s="243">
        <v>3</v>
      </c>
      <c r="L111" s="238"/>
      <c r="M111" s="241"/>
    </row>
    <row r="112" spans="1:13" ht="16.5">
      <c r="A112" s="120">
        <v>2013804</v>
      </c>
      <c r="B112" s="120" t="s">
        <v>1169</v>
      </c>
      <c r="C112" s="223">
        <v>1</v>
      </c>
      <c r="D112" s="242">
        <f t="shared" si="1"/>
        <v>0</v>
      </c>
      <c r="E112" s="243">
        <v>1</v>
      </c>
      <c r="L112" s="238"/>
      <c r="M112" s="241"/>
    </row>
    <row r="113" spans="1:13" ht="16.5">
      <c r="A113" s="120">
        <v>2013810</v>
      </c>
      <c r="B113" s="120" t="s">
        <v>1170</v>
      </c>
      <c r="C113" s="223">
        <v>6</v>
      </c>
      <c r="D113" s="242">
        <f t="shared" si="1"/>
        <v>0</v>
      </c>
      <c r="E113" s="243">
        <v>6</v>
      </c>
      <c r="L113" s="238"/>
      <c r="M113" s="241"/>
    </row>
    <row r="114" spans="1:13" ht="16.5">
      <c r="A114" s="120">
        <v>2013812</v>
      </c>
      <c r="B114" s="120" t="s">
        <v>1171</v>
      </c>
      <c r="C114" s="223">
        <v>22</v>
      </c>
      <c r="D114" s="242">
        <f t="shared" si="1"/>
        <v>10</v>
      </c>
      <c r="E114" s="243">
        <v>32</v>
      </c>
      <c r="L114" s="238"/>
      <c r="M114" s="241"/>
    </row>
    <row r="115" spans="1:13" ht="16.5">
      <c r="A115" s="120">
        <v>2013814</v>
      </c>
      <c r="B115" s="120" t="s">
        <v>1172</v>
      </c>
      <c r="C115" s="223">
        <v>4</v>
      </c>
      <c r="D115" s="242">
        <f t="shared" si="1"/>
        <v>-0.33000000000000007</v>
      </c>
      <c r="E115" s="243">
        <v>3.67</v>
      </c>
      <c r="L115" s="238"/>
      <c r="M115" s="241"/>
    </row>
    <row r="116" spans="1:13" ht="16.5">
      <c r="A116" s="120">
        <v>2013815</v>
      </c>
      <c r="B116" s="120" t="s">
        <v>1173</v>
      </c>
      <c r="C116" s="223">
        <v>2</v>
      </c>
      <c r="D116" s="242">
        <f t="shared" si="1"/>
        <v>0</v>
      </c>
      <c r="E116" s="243">
        <v>2</v>
      </c>
      <c r="L116" s="238"/>
      <c r="M116" s="241"/>
    </row>
    <row r="117" spans="1:13" ht="16.5">
      <c r="A117" s="120">
        <v>2013816</v>
      </c>
      <c r="B117" s="120" t="s">
        <v>1174</v>
      </c>
      <c r="C117" s="223">
        <v>121</v>
      </c>
      <c r="D117" s="242">
        <f t="shared" si="1"/>
        <v>-4.2199999999999989</v>
      </c>
      <c r="E117" s="243">
        <v>116.78</v>
      </c>
      <c r="L117" s="238"/>
      <c r="M117" s="241"/>
    </row>
    <row r="118" spans="1:13" ht="16.5">
      <c r="A118" s="120">
        <v>2013850</v>
      </c>
      <c r="B118" s="120" t="s">
        <v>1115</v>
      </c>
      <c r="C118" s="223">
        <v>45</v>
      </c>
      <c r="D118" s="242">
        <f t="shared" si="1"/>
        <v>37.283365000000003</v>
      </c>
      <c r="E118" s="243">
        <v>82.283365000000003</v>
      </c>
      <c r="L118" s="238"/>
      <c r="M118" s="241"/>
    </row>
    <row r="119" spans="1:13" ht="16.5">
      <c r="A119" s="120">
        <v>2013899</v>
      </c>
      <c r="B119" s="120" t="s">
        <v>1175</v>
      </c>
      <c r="C119" s="223">
        <v>209</v>
      </c>
      <c r="D119" s="242">
        <f t="shared" si="1"/>
        <v>-41.226915999999989</v>
      </c>
      <c r="E119" s="243">
        <v>167.77308400000001</v>
      </c>
      <c r="L119" s="238"/>
      <c r="M119" s="241"/>
    </row>
    <row r="120" spans="1:13" ht="16.5">
      <c r="A120" s="120">
        <v>20199</v>
      </c>
      <c r="B120" s="171" t="s">
        <v>1176</v>
      </c>
      <c r="C120" s="223">
        <v>7345</v>
      </c>
      <c r="D120" s="242">
        <f t="shared" si="1"/>
        <v>-6600.1102389999996</v>
      </c>
      <c r="E120" s="243">
        <v>744.88976100000002</v>
      </c>
      <c r="L120" s="237"/>
      <c r="M120" s="241"/>
    </row>
    <row r="121" spans="1:13" ht="16.5">
      <c r="A121" s="120">
        <v>2019999</v>
      </c>
      <c r="B121" s="120" t="s">
        <v>1177</v>
      </c>
      <c r="C121" s="223">
        <v>7345</v>
      </c>
      <c r="D121" s="242">
        <f t="shared" si="1"/>
        <v>-6600.1102389999996</v>
      </c>
      <c r="E121" s="243">
        <v>744.88976100000002</v>
      </c>
      <c r="L121" s="238"/>
      <c r="M121" s="241"/>
    </row>
    <row r="122" spans="1:13" s="247" customFormat="1" ht="16.5">
      <c r="A122" s="244">
        <v>204</v>
      </c>
      <c r="B122" s="251" t="s">
        <v>1179</v>
      </c>
      <c r="C122" s="245">
        <v>20982</v>
      </c>
      <c r="D122" s="242">
        <f t="shared" si="1"/>
        <v>-1222.8122999999978</v>
      </c>
      <c r="E122" s="246">
        <f>E123+E125+E132+E141</f>
        <v>19759.187700000002</v>
      </c>
      <c r="G122" s="248"/>
      <c r="H122" s="259"/>
      <c r="I122" s="260"/>
      <c r="J122" s="260"/>
      <c r="L122" s="249"/>
      <c r="M122" s="250"/>
    </row>
    <row r="123" spans="1:13">
      <c r="A123" s="120">
        <v>20401</v>
      </c>
      <c r="B123" s="171" t="s">
        <v>1180</v>
      </c>
      <c r="C123" s="223">
        <v>0</v>
      </c>
      <c r="D123" s="242">
        <f t="shared" si="1"/>
        <v>1.68</v>
      </c>
      <c r="E123" s="243">
        <v>1.68</v>
      </c>
    </row>
    <row r="124" spans="1:13">
      <c r="A124" s="120">
        <v>2040101</v>
      </c>
      <c r="B124" s="120" t="s">
        <v>1181</v>
      </c>
      <c r="C124" s="223">
        <v>0</v>
      </c>
      <c r="D124" s="242">
        <f t="shared" si="1"/>
        <v>1.68</v>
      </c>
      <c r="E124" s="243">
        <v>1.68</v>
      </c>
    </row>
    <row r="125" spans="1:13" ht="16.5">
      <c r="A125" s="120">
        <v>20402</v>
      </c>
      <c r="B125" s="171" t="s">
        <v>1182</v>
      </c>
      <c r="C125" s="223">
        <v>16392</v>
      </c>
      <c r="D125" s="242">
        <f t="shared" si="1"/>
        <v>766.89839500000016</v>
      </c>
      <c r="E125" s="243">
        <f>SUM(E126:E131)</f>
        <v>17158.898395</v>
      </c>
      <c r="L125" s="237"/>
      <c r="M125" s="241"/>
    </row>
    <row r="126" spans="1:13" ht="16.5">
      <c r="A126" s="120">
        <v>2040201</v>
      </c>
      <c r="B126" s="120" t="s">
        <v>1107</v>
      </c>
      <c r="C126" s="223">
        <v>8006</v>
      </c>
      <c r="D126" s="242">
        <f t="shared" si="1"/>
        <v>2553.9647540000005</v>
      </c>
      <c r="E126" s="243">
        <v>10559.964754000001</v>
      </c>
      <c r="F126" s="266"/>
      <c r="G126" s="116"/>
      <c r="L126" s="238"/>
      <c r="M126" s="241"/>
    </row>
    <row r="127" spans="1:13" ht="16.5">
      <c r="A127" s="120">
        <v>2040202</v>
      </c>
      <c r="B127" s="120" t="s">
        <v>1108</v>
      </c>
      <c r="C127" s="223">
        <v>2612</v>
      </c>
      <c r="D127" s="242">
        <f t="shared" si="1"/>
        <v>-49.952138999999988</v>
      </c>
      <c r="E127" s="243">
        <v>2562.047861</v>
      </c>
      <c r="H127" s="259"/>
      <c r="L127" s="238"/>
      <c r="M127" s="241"/>
    </row>
    <row r="128" spans="1:13" ht="16.5">
      <c r="A128" s="120">
        <v>2040219</v>
      </c>
      <c r="B128" s="120" t="s">
        <v>1138</v>
      </c>
      <c r="C128" s="223">
        <v>1300</v>
      </c>
      <c r="D128" s="242">
        <f t="shared" si="1"/>
        <v>-178.0712739999999</v>
      </c>
      <c r="E128" s="243">
        <v>1121.9287260000001</v>
      </c>
      <c r="F128" s="266"/>
      <c r="G128" s="116"/>
      <c r="L128" s="238"/>
      <c r="M128" s="241"/>
    </row>
    <row r="129" spans="1:13" ht="16.5">
      <c r="A129" s="120">
        <v>2040220</v>
      </c>
      <c r="B129" s="120" t="s">
        <v>1183</v>
      </c>
      <c r="C129" s="223">
        <v>3003</v>
      </c>
      <c r="D129" s="242">
        <f t="shared" si="1"/>
        <v>-1392</v>
      </c>
      <c r="E129" s="280">
        <v>1611</v>
      </c>
      <c r="F129" s="266"/>
      <c r="G129" s="116"/>
      <c r="H129" s="259"/>
      <c r="I129" s="259"/>
      <c r="L129" s="238"/>
      <c r="M129" s="241"/>
    </row>
    <row r="130" spans="1:13" ht="16.5">
      <c r="A130" s="120">
        <v>2040221</v>
      </c>
      <c r="B130" s="120" t="s">
        <v>1184</v>
      </c>
      <c r="C130" s="223">
        <v>69</v>
      </c>
      <c r="D130" s="242">
        <f t="shared" si="1"/>
        <v>-9.9699999999999989</v>
      </c>
      <c r="E130" s="243">
        <v>59.03</v>
      </c>
      <c r="L130" s="238"/>
      <c r="M130" s="241"/>
    </row>
    <row r="131" spans="1:13" ht="16.5">
      <c r="A131" s="120">
        <v>2040299</v>
      </c>
      <c r="B131" s="120" t="s">
        <v>1185</v>
      </c>
      <c r="C131" s="223">
        <v>1402</v>
      </c>
      <c r="D131" s="242">
        <f t="shared" si="1"/>
        <v>-157.072946</v>
      </c>
      <c r="E131" s="243">
        <v>1244.927054</v>
      </c>
      <c r="L131" s="238"/>
      <c r="M131" s="241"/>
    </row>
    <row r="132" spans="1:13" ht="16.5">
      <c r="A132" s="120">
        <v>20406</v>
      </c>
      <c r="B132" s="171" t="s">
        <v>1186</v>
      </c>
      <c r="C132" s="223">
        <v>4222</v>
      </c>
      <c r="D132" s="242">
        <f t="shared" si="1"/>
        <v>-2347.003095</v>
      </c>
      <c r="E132" s="243">
        <v>1874.996905</v>
      </c>
      <c r="L132" s="237"/>
      <c r="M132" s="241"/>
    </row>
    <row r="133" spans="1:13" ht="16.5">
      <c r="A133" s="120">
        <v>2040601</v>
      </c>
      <c r="B133" s="120" t="s">
        <v>1107</v>
      </c>
      <c r="C133" s="223">
        <v>3412</v>
      </c>
      <c r="D133" s="242">
        <f t="shared" si="1"/>
        <v>-2389.729973</v>
      </c>
      <c r="E133" s="243">
        <v>1022.270027</v>
      </c>
      <c r="F133" s="266"/>
      <c r="G133" s="116"/>
      <c r="L133" s="238"/>
      <c r="M133" s="241"/>
    </row>
    <row r="134" spans="1:13" ht="16.5">
      <c r="A134" s="120">
        <v>2040604</v>
      </c>
      <c r="B134" s="120" t="s">
        <v>1187</v>
      </c>
      <c r="C134" s="223">
        <v>100</v>
      </c>
      <c r="D134" s="242">
        <f t="shared" si="1"/>
        <v>-33.849999999999994</v>
      </c>
      <c r="E134" s="243">
        <v>66.150000000000006</v>
      </c>
      <c r="L134" s="238"/>
      <c r="M134" s="241"/>
    </row>
    <row r="135" spans="1:13" ht="16.5">
      <c r="A135" s="120">
        <v>2040605</v>
      </c>
      <c r="B135" s="120" t="s">
        <v>1188</v>
      </c>
      <c r="C135" s="223">
        <v>185</v>
      </c>
      <c r="D135" s="242">
        <f t="shared" ref="D135:D198" si="2">E135-C135</f>
        <v>-3.4699999999999989</v>
      </c>
      <c r="E135" s="243">
        <v>181.53</v>
      </c>
      <c r="F135" s="266"/>
      <c r="G135" s="116"/>
      <c r="L135" s="238"/>
      <c r="M135" s="241"/>
    </row>
    <row r="136" spans="1:13" ht="16.5">
      <c r="A136" s="120">
        <v>2040607</v>
      </c>
      <c r="B136" s="120" t="s">
        <v>1189</v>
      </c>
      <c r="C136" s="223">
        <v>86</v>
      </c>
      <c r="D136" s="242">
        <f t="shared" si="2"/>
        <v>-2.4430000000000121</v>
      </c>
      <c r="E136" s="243">
        <v>83.556999999999988</v>
      </c>
      <c r="L136" s="238"/>
      <c r="M136" s="241"/>
    </row>
    <row r="137" spans="1:13" ht="16.5">
      <c r="A137" s="120">
        <v>2040610</v>
      </c>
      <c r="B137" s="120" t="s">
        <v>1190</v>
      </c>
      <c r="C137" s="223">
        <v>222</v>
      </c>
      <c r="D137" s="242">
        <f t="shared" si="2"/>
        <v>-50.531889000000007</v>
      </c>
      <c r="E137" s="243">
        <v>171.46811099999999</v>
      </c>
      <c r="F137" s="266"/>
      <c r="G137" s="116"/>
      <c r="L137" s="238"/>
      <c r="M137" s="241"/>
    </row>
    <row r="138" spans="1:13" ht="16.5">
      <c r="A138" s="120">
        <v>2040612</v>
      </c>
      <c r="B138" s="120" t="s">
        <v>1191</v>
      </c>
      <c r="C138" s="223">
        <v>100</v>
      </c>
      <c r="D138" s="242">
        <f t="shared" si="2"/>
        <v>-100</v>
      </c>
      <c r="E138" s="243">
        <v>0</v>
      </c>
      <c r="L138" s="238"/>
      <c r="M138" s="241"/>
    </row>
    <row r="139" spans="1:13" ht="16.5">
      <c r="A139" s="120">
        <v>2040650</v>
      </c>
      <c r="B139" s="120" t="s">
        <v>1115</v>
      </c>
      <c r="C139" s="223">
        <v>42</v>
      </c>
      <c r="D139" s="242">
        <f t="shared" si="2"/>
        <v>40.2316</v>
      </c>
      <c r="E139" s="243">
        <v>82.2316</v>
      </c>
      <c r="L139" s="238"/>
      <c r="M139" s="241"/>
    </row>
    <row r="140" spans="1:13" ht="16.5">
      <c r="A140" s="120">
        <v>2040699</v>
      </c>
      <c r="B140" s="120" t="s">
        <v>1192</v>
      </c>
      <c r="C140" s="223">
        <v>75</v>
      </c>
      <c r="D140" s="242">
        <f t="shared" si="2"/>
        <v>192.790167</v>
      </c>
      <c r="E140" s="243">
        <v>267.790167</v>
      </c>
      <c r="F140" s="266"/>
      <c r="G140" s="116"/>
      <c r="L140" s="238"/>
      <c r="M140" s="241"/>
    </row>
    <row r="141" spans="1:13" ht="16.5">
      <c r="A141" s="120">
        <v>20499</v>
      </c>
      <c r="B141" s="171" t="s">
        <v>1193</v>
      </c>
      <c r="C141" s="223">
        <v>368</v>
      </c>
      <c r="D141" s="242">
        <f t="shared" si="2"/>
        <v>355.61240000000009</v>
      </c>
      <c r="E141" s="243">
        <v>723.61240000000009</v>
      </c>
      <c r="L141" s="237"/>
      <c r="M141" s="241"/>
    </row>
    <row r="142" spans="1:13" ht="16.5">
      <c r="A142" s="120">
        <v>2049999</v>
      </c>
      <c r="B142" s="120" t="s">
        <v>1194</v>
      </c>
      <c r="C142" s="223">
        <v>368</v>
      </c>
      <c r="D142" s="242">
        <f t="shared" si="2"/>
        <v>355.61240000000009</v>
      </c>
      <c r="E142" s="243">
        <v>723.61240000000009</v>
      </c>
      <c r="L142" s="238"/>
      <c r="M142" s="241"/>
    </row>
    <row r="143" spans="1:13" s="247" customFormat="1" ht="16.5">
      <c r="A143" s="244">
        <v>205</v>
      </c>
      <c r="B143" s="251" t="s">
        <v>1195</v>
      </c>
      <c r="C143" s="245">
        <v>113064</v>
      </c>
      <c r="D143" s="242">
        <f t="shared" si="2"/>
        <v>26407.284769999998</v>
      </c>
      <c r="E143" s="246">
        <f>E144+E148+E155+E157+E160+E164</f>
        <v>139471.28477</v>
      </c>
      <c r="G143" s="248"/>
      <c r="H143" s="259"/>
      <c r="I143" s="260"/>
      <c r="J143" s="260"/>
      <c r="L143" s="249"/>
      <c r="M143" s="250"/>
    </row>
    <row r="144" spans="1:13" ht="16.5">
      <c r="A144" s="120">
        <v>20501</v>
      </c>
      <c r="B144" s="171" t="s">
        <v>1196</v>
      </c>
      <c r="C144" s="223">
        <v>3731</v>
      </c>
      <c r="D144" s="242">
        <f t="shared" si="2"/>
        <v>-644.41793499999994</v>
      </c>
      <c r="E144" s="243">
        <v>3086.5820650000001</v>
      </c>
      <c r="H144" s="259"/>
      <c r="L144" s="237"/>
      <c r="M144" s="241"/>
    </row>
    <row r="145" spans="1:13" ht="16.5">
      <c r="A145" s="120">
        <v>2050101</v>
      </c>
      <c r="B145" s="120" t="s">
        <v>1107</v>
      </c>
      <c r="C145" s="223">
        <v>237</v>
      </c>
      <c r="D145" s="242">
        <f t="shared" si="2"/>
        <v>52.350570000000005</v>
      </c>
      <c r="E145" s="243">
        <v>289.35057</v>
      </c>
      <c r="L145" s="238"/>
      <c r="M145" s="241"/>
    </row>
    <row r="146" spans="1:13" ht="16.5">
      <c r="A146" s="120">
        <v>2050103</v>
      </c>
      <c r="B146" s="120" t="s">
        <v>1109</v>
      </c>
      <c r="C146" s="223">
        <v>1133</v>
      </c>
      <c r="D146" s="242">
        <f t="shared" si="2"/>
        <v>956.86439500000006</v>
      </c>
      <c r="E146" s="243">
        <v>2089.8643950000001</v>
      </c>
      <c r="L146" s="238"/>
      <c r="M146" s="241"/>
    </row>
    <row r="147" spans="1:13" ht="16.5">
      <c r="A147" s="120">
        <v>2050199</v>
      </c>
      <c r="B147" s="120" t="s">
        <v>1197</v>
      </c>
      <c r="C147" s="223">
        <v>2361</v>
      </c>
      <c r="D147" s="242">
        <f t="shared" si="2"/>
        <v>-1653.6329000000001</v>
      </c>
      <c r="E147" s="243">
        <v>707.36710000000005</v>
      </c>
      <c r="L147" s="238"/>
      <c r="M147" s="241"/>
    </row>
    <row r="148" spans="1:13" ht="16.5">
      <c r="A148" s="120">
        <v>20502</v>
      </c>
      <c r="B148" s="171" t="s">
        <v>1198</v>
      </c>
      <c r="C148" s="223">
        <v>100280</v>
      </c>
      <c r="D148" s="242">
        <f t="shared" si="2"/>
        <v>26953.915536</v>
      </c>
      <c r="E148" s="280">
        <f>SUM(E149:E154)</f>
        <v>127233.915536</v>
      </c>
      <c r="G148" s="116"/>
      <c r="H148" s="259"/>
      <c r="L148" s="237"/>
      <c r="M148" s="241"/>
    </row>
    <row r="149" spans="1:13" ht="16.5">
      <c r="A149" s="120">
        <v>2050201</v>
      </c>
      <c r="B149" s="120" t="s">
        <v>1199</v>
      </c>
      <c r="C149" s="223">
        <v>3639</v>
      </c>
      <c r="D149" s="242">
        <f t="shared" si="2"/>
        <v>1665.0660549999993</v>
      </c>
      <c r="E149" s="243">
        <v>5304.0660549999993</v>
      </c>
      <c r="L149" s="238"/>
      <c r="M149" s="241"/>
    </row>
    <row r="150" spans="1:13" ht="16.5">
      <c r="A150" s="120">
        <v>2050202</v>
      </c>
      <c r="B150" s="120" t="s">
        <v>1200</v>
      </c>
      <c r="C150" s="223">
        <v>48640</v>
      </c>
      <c r="D150" s="242">
        <f t="shared" si="2"/>
        <v>5511</v>
      </c>
      <c r="E150" s="243">
        <v>54151</v>
      </c>
      <c r="F150" s="266"/>
      <c r="G150" s="116"/>
      <c r="L150" s="238"/>
      <c r="M150" s="241"/>
    </row>
    <row r="151" spans="1:13" ht="16.5">
      <c r="A151" s="120">
        <v>2050203</v>
      </c>
      <c r="B151" s="120" t="s">
        <v>1201</v>
      </c>
      <c r="C151" s="223">
        <v>31142</v>
      </c>
      <c r="D151" s="242">
        <f t="shared" si="2"/>
        <v>16489</v>
      </c>
      <c r="E151" s="243">
        <v>47631</v>
      </c>
      <c r="F151" s="266"/>
      <c r="G151" s="116"/>
      <c r="I151" s="259"/>
      <c r="L151" s="238"/>
      <c r="M151" s="241"/>
    </row>
    <row r="152" spans="1:13" ht="16.5">
      <c r="A152" s="120">
        <v>2050204</v>
      </c>
      <c r="B152" s="120" t="s">
        <v>1202</v>
      </c>
      <c r="C152" s="223">
        <v>16859</v>
      </c>
      <c r="D152" s="242">
        <f t="shared" si="2"/>
        <v>2710.3230890000013</v>
      </c>
      <c r="E152" s="243">
        <v>19569.323089000001</v>
      </c>
      <c r="L152" s="238"/>
      <c r="M152" s="241"/>
    </row>
    <row r="153" spans="1:13">
      <c r="A153" s="120">
        <v>2050205</v>
      </c>
      <c r="B153" s="120" t="s">
        <v>1203</v>
      </c>
      <c r="C153" s="223">
        <v>0</v>
      </c>
      <c r="D153" s="242">
        <f t="shared" si="2"/>
        <v>540</v>
      </c>
      <c r="E153" s="243">
        <v>540</v>
      </c>
    </row>
    <row r="154" spans="1:13">
      <c r="A154" s="120">
        <v>2050299</v>
      </c>
      <c r="B154" s="120" t="s">
        <v>1204</v>
      </c>
      <c r="C154" s="223">
        <v>0</v>
      </c>
      <c r="D154" s="242">
        <f t="shared" si="2"/>
        <v>38.526392000000001</v>
      </c>
      <c r="E154" s="243">
        <v>38.526392000000001</v>
      </c>
    </row>
    <row r="155" spans="1:13" ht="16.5">
      <c r="A155" s="120">
        <v>20503</v>
      </c>
      <c r="B155" s="171" t="s">
        <v>1205</v>
      </c>
      <c r="C155" s="223">
        <v>6763</v>
      </c>
      <c r="D155" s="242">
        <f t="shared" si="2"/>
        <v>421.53611999999976</v>
      </c>
      <c r="E155" s="243">
        <v>7184.5361199999998</v>
      </c>
      <c r="L155" s="237"/>
      <c r="M155" s="241"/>
    </row>
    <row r="156" spans="1:13" ht="16.5">
      <c r="A156" s="120">
        <v>2050302</v>
      </c>
      <c r="B156" s="120" t="s">
        <v>1206</v>
      </c>
      <c r="C156" s="223">
        <v>6763</v>
      </c>
      <c r="D156" s="242">
        <f t="shared" si="2"/>
        <v>421.53611999999976</v>
      </c>
      <c r="E156" s="243">
        <v>7184.5361199999998</v>
      </c>
      <c r="L156" s="238"/>
      <c r="M156" s="241"/>
    </row>
    <row r="157" spans="1:13" ht="16.5">
      <c r="A157" s="120">
        <v>20507</v>
      </c>
      <c r="B157" s="171" t="s">
        <v>1207</v>
      </c>
      <c r="C157" s="223">
        <v>463</v>
      </c>
      <c r="D157" s="242">
        <f t="shared" si="2"/>
        <v>86.596003999999994</v>
      </c>
      <c r="E157" s="243">
        <v>549.59600399999999</v>
      </c>
      <c r="L157" s="237"/>
      <c r="M157" s="241"/>
    </row>
    <row r="158" spans="1:13" ht="16.5">
      <c r="A158" s="120">
        <v>2050701</v>
      </c>
      <c r="B158" s="120" t="s">
        <v>1208</v>
      </c>
      <c r="C158" s="223">
        <v>463</v>
      </c>
      <c r="D158" s="242">
        <f t="shared" si="2"/>
        <v>62.643603999999982</v>
      </c>
      <c r="E158" s="243">
        <v>525.64360399999998</v>
      </c>
      <c r="L158" s="238"/>
      <c r="M158" s="241"/>
    </row>
    <row r="159" spans="1:13">
      <c r="A159" s="120">
        <v>2050799</v>
      </c>
      <c r="B159" s="120" t="s">
        <v>1209</v>
      </c>
      <c r="C159" s="223">
        <v>0</v>
      </c>
      <c r="D159" s="242">
        <f t="shared" si="2"/>
        <v>23.952400000000001</v>
      </c>
      <c r="E159" s="243">
        <v>23.952400000000001</v>
      </c>
    </row>
    <row r="160" spans="1:13" ht="16.5">
      <c r="A160" s="120">
        <v>20508</v>
      </c>
      <c r="B160" s="171" t="s">
        <v>1210</v>
      </c>
      <c r="C160" s="223">
        <v>838</v>
      </c>
      <c r="D160" s="242">
        <f t="shared" si="2"/>
        <v>277.89504499999998</v>
      </c>
      <c r="E160" s="243">
        <v>1115.895045</v>
      </c>
      <c r="L160" s="237"/>
      <c r="M160" s="241"/>
    </row>
    <row r="161" spans="1:13" ht="16.5">
      <c r="A161" s="120">
        <v>2050801</v>
      </c>
      <c r="B161" s="120" t="s">
        <v>1211</v>
      </c>
      <c r="C161" s="223">
        <v>498</v>
      </c>
      <c r="D161" s="242">
        <f t="shared" si="2"/>
        <v>155.83830799999998</v>
      </c>
      <c r="E161" s="243">
        <v>653.83830799999998</v>
      </c>
      <c r="L161" s="238"/>
      <c r="M161" s="241"/>
    </row>
    <row r="162" spans="1:13" ht="16.5">
      <c r="A162" s="120">
        <v>2050802</v>
      </c>
      <c r="B162" s="120" t="s">
        <v>1212</v>
      </c>
      <c r="C162" s="223">
        <v>340</v>
      </c>
      <c r="D162" s="242">
        <f t="shared" si="2"/>
        <v>118.59673700000002</v>
      </c>
      <c r="E162" s="243">
        <v>458.59673700000002</v>
      </c>
      <c r="L162" s="238"/>
      <c r="M162" s="241"/>
    </row>
    <row r="163" spans="1:13">
      <c r="A163" s="120">
        <v>2050803</v>
      </c>
      <c r="B163" s="120" t="s">
        <v>1213</v>
      </c>
      <c r="C163" s="223">
        <v>0</v>
      </c>
      <c r="D163" s="242">
        <f t="shared" si="2"/>
        <v>3.46</v>
      </c>
      <c r="E163" s="243">
        <v>3.46</v>
      </c>
    </row>
    <row r="164" spans="1:13" ht="16.5">
      <c r="A164" s="120">
        <v>20599</v>
      </c>
      <c r="B164" s="171" t="s">
        <v>1214</v>
      </c>
      <c r="C164" s="223">
        <v>989</v>
      </c>
      <c r="D164" s="242">
        <f t="shared" si="2"/>
        <v>-688.24</v>
      </c>
      <c r="E164" s="243">
        <v>300.76</v>
      </c>
      <c r="L164" s="237"/>
      <c r="M164" s="241"/>
    </row>
    <row r="165" spans="1:13" ht="16.5">
      <c r="A165" s="120">
        <v>2059999</v>
      </c>
      <c r="B165" s="120" t="s">
        <v>1215</v>
      </c>
      <c r="C165" s="223">
        <v>989</v>
      </c>
      <c r="D165" s="242">
        <f t="shared" si="2"/>
        <v>-688.24</v>
      </c>
      <c r="E165" s="243">
        <v>300.76</v>
      </c>
      <c r="L165" s="238"/>
      <c r="M165" s="241"/>
    </row>
    <row r="166" spans="1:13" s="247" customFormat="1" ht="16.5">
      <c r="A166" s="244">
        <v>206</v>
      </c>
      <c r="B166" s="251" t="s">
        <v>1216</v>
      </c>
      <c r="C166" s="245">
        <v>2350</v>
      </c>
      <c r="D166" s="242">
        <f t="shared" si="2"/>
        <v>-26.285616000000118</v>
      </c>
      <c r="E166" s="246">
        <f>E167+E169+E171+E174+E179</f>
        <v>2323.7143839999999</v>
      </c>
      <c r="G166" s="248"/>
      <c r="H166" s="259"/>
      <c r="I166" s="260"/>
      <c r="J166" s="260"/>
      <c r="L166" s="249"/>
      <c r="M166" s="250"/>
    </row>
    <row r="167" spans="1:13" ht="16.5">
      <c r="A167" s="120">
        <v>20601</v>
      </c>
      <c r="B167" s="171" t="s">
        <v>1217</v>
      </c>
      <c r="C167" s="223">
        <v>159</v>
      </c>
      <c r="D167" s="242">
        <f t="shared" si="2"/>
        <v>-15.417624000000018</v>
      </c>
      <c r="E167" s="243">
        <v>143.58237599999998</v>
      </c>
      <c r="L167" s="237"/>
      <c r="M167" s="241"/>
    </row>
    <row r="168" spans="1:13" ht="16.5">
      <c r="A168" s="120">
        <v>2060101</v>
      </c>
      <c r="B168" s="120" t="s">
        <v>1107</v>
      </c>
      <c r="C168" s="223">
        <v>159</v>
      </c>
      <c r="D168" s="242">
        <f t="shared" si="2"/>
        <v>-15.417624000000018</v>
      </c>
      <c r="E168" s="243">
        <v>143.58237599999998</v>
      </c>
      <c r="L168" s="238"/>
      <c r="M168" s="241"/>
    </row>
    <row r="169" spans="1:13" ht="16.5">
      <c r="A169" s="120">
        <v>20602</v>
      </c>
      <c r="B169" s="171" t="s">
        <v>1218</v>
      </c>
      <c r="C169" s="223">
        <v>10</v>
      </c>
      <c r="D169" s="242">
        <f t="shared" si="2"/>
        <v>-7.3100000000000005</v>
      </c>
      <c r="E169" s="243">
        <v>2.69</v>
      </c>
      <c r="L169" s="237"/>
      <c r="M169" s="241"/>
    </row>
    <row r="170" spans="1:13" ht="16.5">
      <c r="A170" s="120">
        <v>2060208</v>
      </c>
      <c r="B170" s="120" t="s">
        <v>1220</v>
      </c>
      <c r="C170" s="223">
        <v>10</v>
      </c>
      <c r="D170" s="242">
        <f t="shared" si="2"/>
        <v>-7.3100000000000005</v>
      </c>
      <c r="E170" s="243">
        <v>2.69</v>
      </c>
      <c r="L170" s="238"/>
      <c r="M170" s="241"/>
    </row>
    <row r="171" spans="1:13" ht="16.5">
      <c r="A171" s="120">
        <v>20604</v>
      </c>
      <c r="B171" s="171" t="s">
        <v>1221</v>
      </c>
      <c r="C171" s="223">
        <v>109</v>
      </c>
      <c r="D171" s="242">
        <f t="shared" si="2"/>
        <v>1015</v>
      </c>
      <c r="E171" s="243">
        <v>1124</v>
      </c>
      <c r="L171" s="237"/>
      <c r="M171" s="241"/>
    </row>
    <row r="172" spans="1:13" ht="16.5">
      <c r="A172" s="120">
        <v>2060404</v>
      </c>
      <c r="B172" s="120" t="s">
        <v>1222</v>
      </c>
      <c r="C172" s="223">
        <v>79</v>
      </c>
      <c r="D172" s="242">
        <f t="shared" si="2"/>
        <v>1023</v>
      </c>
      <c r="E172" s="243">
        <v>1102</v>
      </c>
      <c r="L172" s="238"/>
      <c r="M172" s="241"/>
    </row>
    <row r="173" spans="1:13" ht="16.5">
      <c r="A173" s="120">
        <v>2060499</v>
      </c>
      <c r="B173" s="120" t="s">
        <v>1223</v>
      </c>
      <c r="C173" s="223">
        <v>30</v>
      </c>
      <c r="D173" s="242">
        <f t="shared" si="2"/>
        <v>-7.91</v>
      </c>
      <c r="E173" s="243">
        <v>22.09</v>
      </c>
      <c r="L173" s="238"/>
      <c r="M173" s="241"/>
    </row>
    <row r="174" spans="1:13" ht="16.5">
      <c r="A174" s="120">
        <v>20607</v>
      </c>
      <c r="B174" s="171" t="s">
        <v>1224</v>
      </c>
      <c r="C174" s="223">
        <v>125</v>
      </c>
      <c r="D174" s="242">
        <f t="shared" si="2"/>
        <v>314.44200799999999</v>
      </c>
      <c r="E174" s="243">
        <f>SUM(E175:E178)</f>
        <v>439.44200799999999</v>
      </c>
      <c r="L174" s="237"/>
      <c r="M174" s="241"/>
    </row>
    <row r="175" spans="1:13" ht="16.5">
      <c r="A175" s="120">
        <v>2060701</v>
      </c>
      <c r="B175" s="120" t="s">
        <v>1219</v>
      </c>
      <c r="C175" s="223">
        <v>45</v>
      </c>
      <c r="D175" s="242">
        <f t="shared" si="2"/>
        <v>12.442008000000001</v>
      </c>
      <c r="E175" s="243">
        <v>57.442008000000001</v>
      </c>
      <c r="L175" s="238"/>
      <c r="M175" s="241"/>
    </row>
    <row r="176" spans="1:13" ht="16.5">
      <c r="A176" s="120">
        <v>2060702</v>
      </c>
      <c r="B176" s="120" t="s">
        <v>1225</v>
      </c>
      <c r="C176" s="223">
        <v>50</v>
      </c>
      <c r="D176" s="242">
        <f t="shared" si="2"/>
        <v>309</v>
      </c>
      <c r="E176" s="280">
        <v>359</v>
      </c>
      <c r="I176" s="259"/>
      <c r="L176" s="238"/>
      <c r="M176" s="241"/>
    </row>
    <row r="177" spans="1:13" ht="16.5">
      <c r="A177" s="120">
        <v>2060703</v>
      </c>
      <c r="B177" s="120" t="s">
        <v>1226</v>
      </c>
      <c r="C177" s="223">
        <v>10</v>
      </c>
      <c r="D177" s="242">
        <f t="shared" si="2"/>
        <v>-7</v>
      </c>
      <c r="E177" s="243">
        <v>3</v>
      </c>
      <c r="L177" s="238"/>
      <c r="M177" s="241"/>
    </row>
    <row r="178" spans="1:13" ht="16.5">
      <c r="A178" s="120">
        <v>2060799</v>
      </c>
      <c r="B178" s="120" t="s">
        <v>1227</v>
      </c>
      <c r="C178" s="223">
        <v>20</v>
      </c>
      <c r="D178" s="242">
        <f t="shared" si="2"/>
        <v>0</v>
      </c>
      <c r="E178" s="243">
        <v>20</v>
      </c>
      <c r="L178" s="238"/>
      <c r="M178" s="241"/>
    </row>
    <row r="179" spans="1:13" ht="16.5">
      <c r="A179" s="120">
        <v>20699</v>
      </c>
      <c r="B179" s="171" t="s">
        <v>1228</v>
      </c>
      <c r="C179" s="223">
        <v>1947</v>
      </c>
      <c r="D179" s="242">
        <f t="shared" si="2"/>
        <v>-1333</v>
      </c>
      <c r="E179" s="243">
        <v>614</v>
      </c>
      <c r="L179" s="237"/>
      <c r="M179" s="241"/>
    </row>
    <row r="180" spans="1:13" ht="16.5">
      <c r="A180" s="120">
        <v>2069999</v>
      </c>
      <c r="B180" s="120" t="s">
        <v>1229</v>
      </c>
      <c r="C180" s="223">
        <v>1947</v>
      </c>
      <c r="D180" s="242">
        <f t="shared" si="2"/>
        <v>-1333</v>
      </c>
      <c r="E180" s="243">
        <v>614</v>
      </c>
      <c r="L180" s="238"/>
      <c r="M180" s="241"/>
    </row>
    <row r="181" spans="1:13" s="247" customFormat="1" ht="16.5">
      <c r="A181" s="244">
        <v>207</v>
      </c>
      <c r="B181" s="251" t="s">
        <v>1230</v>
      </c>
      <c r="C181" s="245">
        <v>6661</v>
      </c>
      <c r="D181" s="242">
        <f t="shared" si="2"/>
        <v>3576.5322890000007</v>
      </c>
      <c r="E181" s="246">
        <f>E182+E195+E198+E201+E205+E208</f>
        <v>10237.532289000001</v>
      </c>
      <c r="G181" s="248"/>
      <c r="H181" s="259"/>
      <c r="I181" s="260"/>
      <c r="J181" s="260"/>
      <c r="L181" s="249"/>
      <c r="M181" s="250"/>
    </row>
    <row r="182" spans="1:13" ht="16.5">
      <c r="A182" s="120">
        <v>20701</v>
      </c>
      <c r="B182" s="171" t="s">
        <v>1231</v>
      </c>
      <c r="C182" s="223">
        <v>4330</v>
      </c>
      <c r="D182" s="242">
        <f t="shared" si="2"/>
        <v>-1004.976142</v>
      </c>
      <c r="E182" s="280">
        <f>SUM(E183:E194)</f>
        <v>3325.023858</v>
      </c>
      <c r="G182" s="116"/>
      <c r="L182" s="237"/>
      <c r="M182" s="241"/>
    </row>
    <row r="183" spans="1:13" ht="16.5">
      <c r="A183" s="120">
        <v>2070101</v>
      </c>
      <c r="B183" s="120" t="s">
        <v>1107</v>
      </c>
      <c r="C183" s="223">
        <v>1384</v>
      </c>
      <c r="D183" s="242">
        <f t="shared" si="2"/>
        <v>-677.71092599999997</v>
      </c>
      <c r="E183" s="243">
        <v>706.28907400000003</v>
      </c>
      <c r="L183" s="238"/>
      <c r="M183" s="241"/>
    </row>
    <row r="184" spans="1:13">
      <c r="A184" s="120">
        <v>2070102</v>
      </c>
      <c r="B184" s="120" t="s">
        <v>1108</v>
      </c>
      <c r="C184" s="223">
        <v>0</v>
      </c>
      <c r="D184" s="242">
        <f t="shared" si="2"/>
        <v>54.13</v>
      </c>
      <c r="E184" s="243">
        <v>54.13</v>
      </c>
      <c r="H184" s="259"/>
    </row>
    <row r="185" spans="1:13" ht="16.5">
      <c r="A185" s="120">
        <v>2070103</v>
      </c>
      <c r="B185" s="120" t="s">
        <v>1109</v>
      </c>
      <c r="C185" s="223">
        <v>10</v>
      </c>
      <c r="D185" s="242">
        <f t="shared" si="2"/>
        <v>-10</v>
      </c>
      <c r="E185" s="243">
        <v>0</v>
      </c>
      <c r="L185" s="238"/>
      <c r="M185" s="241"/>
    </row>
    <row r="186" spans="1:13" ht="16.5">
      <c r="A186" s="120">
        <v>2070104</v>
      </c>
      <c r="B186" s="120" t="s">
        <v>1232</v>
      </c>
      <c r="C186" s="223">
        <v>142</v>
      </c>
      <c r="D186" s="242">
        <f t="shared" si="2"/>
        <v>-52.201595000000012</v>
      </c>
      <c r="E186" s="243">
        <v>89.798404999999988</v>
      </c>
      <c r="L186" s="238"/>
      <c r="M186" s="241"/>
    </row>
    <row r="187" spans="1:13">
      <c r="A187" s="120">
        <v>2070106</v>
      </c>
      <c r="B187" s="120" t="s">
        <v>1233</v>
      </c>
      <c r="C187" s="223">
        <v>0</v>
      </c>
      <c r="D187" s="242">
        <f t="shared" si="2"/>
        <v>5.2</v>
      </c>
      <c r="E187" s="243">
        <v>5.2</v>
      </c>
    </row>
    <row r="188" spans="1:13" ht="16.5">
      <c r="A188" s="120">
        <v>2070108</v>
      </c>
      <c r="B188" s="120" t="s">
        <v>1234</v>
      </c>
      <c r="C188" s="223">
        <v>59</v>
      </c>
      <c r="D188" s="242">
        <f t="shared" si="2"/>
        <v>-1</v>
      </c>
      <c r="E188" s="243">
        <v>58</v>
      </c>
      <c r="L188" s="238"/>
      <c r="M188" s="241"/>
    </row>
    <row r="189" spans="1:13" ht="16.5">
      <c r="A189" s="120">
        <v>2070109</v>
      </c>
      <c r="B189" s="120" t="s">
        <v>1235</v>
      </c>
      <c r="C189" s="223">
        <v>1111</v>
      </c>
      <c r="D189" s="242">
        <f t="shared" si="2"/>
        <v>189</v>
      </c>
      <c r="E189" s="280">
        <v>1300</v>
      </c>
      <c r="F189" s="266"/>
      <c r="G189" s="266"/>
      <c r="L189" s="238"/>
      <c r="M189" s="241"/>
    </row>
    <row r="190" spans="1:13" ht="16.5">
      <c r="A190" s="120">
        <v>2070111</v>
      </c>
      <c r="B190" s="120" t="s">
        <v>1236</v>
      </c>
      <c r="C190" s="223">
        <v>224</v>
      </c>
      <c r="D190" s="242">
        <f t="shared" si="2"/>
        <v>-160.71</v>
      </c>
      <c r="E190" s="243">
        <v>63.29</v>
      </c>
      <c r="L190" s="238"/>
      <c r="M190" s="241"/>
    </row>
    <row r="191" spans="1:13" ht="16.5">
      <c r="A191" s="120">
        <v>2070112</v>
      </c>
      <c r="B191" s="120" t="s">
        <v>1237</v>
      </c>
      <c r="C191" s="223">
        <v>5</v>
      </c>
      <c r="D191" s="242">
        <f t="shared" si="2"/>
        <v>0</v>
      </c>
      <c r="E191" s="243">
        <v>5</v>
      </c>
      <c r="L191" s="238"/>
      <c r="M191" s="241"/>
    </row>
    <row r="192" spans="1:13" ht="16.5">
      <c r="A192" s="120">
        <v>2070113</v>
      </c>
      <c r="B192" s="120" t="s">
        <v>1238</v>
      </c>
      <c r="C192" s="223">
        <v>132</v>
      </c>
      <c r="D192" s="242">
        <f t="shared" si="2"/>
        <v>36.571480000000008</v>
      </c>
      <c r="E192" s="243">
        <v>168.57148000000001</v>
      </c>
      <c r="L192" s="238"/>
      <c r="M192" s="241"/>
    </row>
    <row r="193" spans="1:13" ht="16.5">
      <c r="A193" s="120">
        <v>2070114</v>
      </c>
      <c r="B193" s="120" t="s">
        <v>1239</v>
      </c>
      <c r="C193" s="223">
        <v>479</v>
      </c>
      <c r="D193" s="242">
        <f t="shared" si="2"/>
        <v>95.744898999999918</v>
      </c>
      <c r="E193" s="243">
        <v>574.74489899999992</v>
      </c>
      <c r="L193" s="238"/>
      <c r="M193" s="241"/>
    </row>
    <row r="194" spans="1:13" ht="16.5">
      <c r="A194" s="120">
        <v>2070199</v>
      </c>
      <c r="B194" s="120" t="s">
        <v>1240</v>
      </c>
      <c r="C194" s="223">
        <v>784</v>
      </c>
      <c r="D194" s="242">
        <f t="shared" si="2"/>
        <v>-484</v>
      </c>
      <c r="E194" s="280">
        <v>300</v>
      </c>
      <c r="F194" s="266"/>
      <c r="G194" s="116"/>
      <c r="L194" s="238"/>
      <c r="M194" s="241"/>
    </row>
    <row r="195" spans="1:13" ht="16.5">
      <c r="A195" s="120">
        <v>20702</v>
      </c>
      <c r="B195" s="171" t="s">
        <v>1241</v>
      </c>
      <c r="C195" s="223">
        <v>502</v>
      </c>
      <c r="D195" s="242">
        <f t="shared" si="2"/>
        <v>-417.378334</v>
      </c>
      <c r="E195" s="243">
        <v>84.621666000000005</v>
      </c>
      <c r="L195" s="237"/>
      <c r="M195" s="241"/>
    </row>
    <row r="196" spans="1:13" ht="16.5">
      <c r="A196" s="120">
        <v>2070203</v>
      </c>
      <c r="B196" s="120" t="s">
        <v>1109</v>
      </c>
      <c r="C196" s="223">
        <v>10</v>
      </c>
      <c r="D196" s="242">
        <f t="shared" si="2"/>
        <v>-10</v>
      </c>
      <c r="E196" s="243">
        <v>0</v>
      </c>
      <c r="L196" s="238"/>
      <c r="M196" s="241"/>
    </row>
    <row r="197" spans="1:13" ht="16.5">
      <c r="A197" s="120">
        <v>2070204</v>
      </c>
      <c r="B197" s="120" t="s">
        <v>1242</v>
      </c>
      <c r="C197" s="223">
        <v>492</v>
      </c>
      <c r="D197" s="242">
        <f t="shared" si="2"/>
        <v>-407.378334</v>
      </c>
      <c r="E197" s="243">
        <v>84.621666000000005</v>
      </c>
      <c r="L197" s="238"/>
      <c r="M197" s="241"/>
    </row>
    <row r="198" spans="1:13" ht="16.5">
      <c r="A198" s="120">
        <v>20703</v>
      </c>
      <c r="B198" s="171" t="s">
        <v>1243</v>
      </c>
      <c r="C198" s="223">
        <v>490</v>
      </c>
      <c r="D198" s="242">
        <f t="shared" si="2"/>
        <v>5160.6551649999992</v>
      </c>
      <c r="E198" s="243">
        <v>5650.6551649999992</v>
      </c>
      <c r="L198" s="237"/>
      <c r="M198" s="241"/>
    </row>
    <row r="199" spans="1:13" ht="16.5">
      <c r="A199" s="120">
        <v>2070307</v>
      </c>
      <c r="B199" s="120" t="s">
        <v>1244</v>
      </c>
      <c r="C199" s="223">
        <v>358</v>
      </c>
      <c r="D199" s="242">
        <f t="shared" ref="D199:D262" si="3">E199-C199</f>
        <v>5017.6890619999995</v>
      </c>
      <c r="E199" s="243">
        <v>5375.6890619999995</v>
      </c>
      <c r="L199" s="238"/>
      <c r="M199" s="241"/>
    </row>
    <row r="200" spans="1:13" ht="16.5">
      <c r="A200" s="120">
        <v>2070308</v>
      </c>
      <c r="B200" s="120" t="s">
        <v>1245</v>
      </c>
      <c r="C200" s="223">
        <v>132</v>
      </c>
      <c r="D200" s="242">
        <f t="shared" si="3"/>
        <v>142.96610300000003</v>
      </c>
      <c r="E200" s="243">
        <v>274.96610300000003</v>
      </c>
      <c r="L200" s="238"/>
      <c r="M200" s="241"/>
    </row>
    <row r="201" spans="1:13" ht="16.5">
      <c r="A201" s="120">
        <v>20706</v>
      </c>
      <c r="B201" s="171" t="s">
        <v>1246</v>
      </c>
      <c r="C201" s="223">
        <v>350</v>
      </c>
      <c r="D201" s="242">
        <f t="shared" si="3"/>
        <v>-57.995999999999981</v>
      </c>
      <c r="E201" s="243">
        <f>SUM(E202:E204)</f>
        <v>292.00400000000002</v>
      </c>
      <c r="H201" s="259"/>
      <c r="L201" s="237"/>
      <c r="M201" s="241"/>
    </row>
    <row r="202" spans="1:13" ht="16.5">
      <c r="A202" s="120">
        <v>2070605</v>
      </c>
      <c r="B202" s="120" t="s">
        <v>1247</v>
      </c>
      <c r="C202" s="223">
        <v>190</v>
      </c>
      <c r="D202" s="242">
        <f t="shared" si="3"/>
        <v>-80</v>
      </c>
      <c r="E202" s="243">
        <v>110</v>
      </c>
      <c r="G202" s="116"/>
      <c r="L202" s="238"/>
      <c r="M202" s="241"/>
    </row>
    <row r="203" spans="1:13" ht="16.5">
      <c r="A203" s="120">
        <v>2070606</v>
      </c>
      <c r="B203" s="120" t="s">
        <v>1248</v>
      </c>
      <c r="C203" s="223">
        <v>160</v>
      </c>
      <c r="D203" s="242">
        <f t="shared" si="3"/>
        <v>-17</v>
      </c>
      <c r="E203" s="243">
        <v>143</v>
      </c>
      <c r="L203" s="238"/>
      <c r="M203" s="241"/>
    </row>
    <row r="204" spans="1:13">
      <c r="A204" s="120">
        <v>2070607</v>
      </c>
      <c r="B204" s="120" t="s">
        <v>1249</v>
      </c>
      <c r="C204" s="223">
        <v>0</v>
      </c>
      <c r="D204" s="242">
        <f t="shared" si="3"/>
        <v>39.004000000000005</v>
      </c>
      <c r="E204" s="243">
        <v>39.004000000000005</v>
      </c>
    </row>
    <row r="205" spans="1:13" ht="16.5">
      <c r="A205" s="120">
        <v>20708</v>
      </c>
      <c r="B205" s="171" t="s">
        <v>1250</v>
      </c>
      <c r="C205" s="223">
        <v>797</v>
      </c>
      <c r="D205" s="242">
        <f t="shared" si="3"/>
        <v>-4.9999999999954525E-2</v>
      </c>
      <c r="E205" s="243">
        <v>796.95</v>
      </c>
      <c r="L205" s="237"/>
      <c r="M205" s="241"/>
    </row>
    <row r="206" spans="1:13" ht="16.5">
      <c r="A206" s="120">
        <v>2070808</v>
      </c>
      <c r="B206" s="120" t="s">
        <v>1251</v>
      </c>
      <c r="C206" s="223">
        <v>45</v>
      </c>
      <c r="D206" s="242">
        <f t="shared" si="3"/>
        <v>-32</v>
      </c>
      <c r="E206" s="243">
        <v>13</v>
      </c>
      <c r="L206" s="238"/>
      <c r="M206" s="241"/>
    </row>
    <row r="207" spans="1:13" ht="16.5">
      <c r="A207" s="120">
        <v>2070899</v>
      </c>
      <c r="B207" s="120" t="s">
        <v>1252</v>
      </c>
      <c r="C207" s="223">
        <v>752</v>
      </c>
      <c r="D207" s="242">
        <f t="shared" si="3"/>
        <v>31.950000000000045</v>
      </c>
      <c r="E207" s="243">
        <v>783.95</v>
      </c>
      <c r="L207" s="238"/>
      <c r="M207" s="241"/>
    </row>
    <row r="208" spans="1:13" ht="16.5">
      <c r="A208" s="120">
        <v>20799</v>
      </c>
      <c r="B208" s="171" t="s">
        <v>1253</v>
      </c>
      <c r="C208" s="223">
        <v>192</v>
      </c>
      <c r="D208" s="242">
        <f t="shared" si="3"/>
        <v>-103.72240000000001</v>
      </c>
      <c r="E208" s="243">
        <v>88.277599999999993</v>
      </c>
      <c r="L208" s="237"/>
      <c r="M208" s="241"/>
    </row>
    <row r="209" spans="1:13" ht="16.5">
      <c r="A209" s="120">
        <v>2079902</v>
      </c>
      <c r="B209" s="120" t="s">
        <v>1254</v>
      </c>
      <c r="C209" s="223">
        <v>86</v>
      </c>
      <c r="D209" s="242">
        <f t="shared" si="3"/>
        <v>-82.18</v>
      </c>
      <c r="E209" s="243">
        <v>3.82</v>
      </c>
      <c r="L209" s="238"/>
      <c r="M209" s="241"/>
    </row>
    <row r="210" spans="1:13" ht="16.5">
      <c r="A210" s="120">
        <v>2079999</v>
      </c>
      <c r="B210" s="120" t="s">
        <v>1255</v>
      </c>
      <c r="C210" s="223">
        <v>106</v>
      </c>
      <c r="D210" s="242">
        <f t="shared" si="3"/>
        <v>-21.542400000000001</v>
      </c>
      <c r="E210" s="243">
        <v>84.457599999999999</v>
      </c>
      <c r="L210" s="238"/>
      <c r="M210" s="241"/>
    </row>
    <row r="211" spans="1:13" s="247" customFormat="1" ht="16.5">
      <c r="A211" s="244">
        <v>208</v>
      </c>
      <c r="B211" s="251" t="s">
        <v>1256</v>
      </c>
      <c r="C211" s="245">
        <v>81649</v>
      </c>
      <c r="D211" s="242">
        <f t="shared" si="3"/>
        <v>-7810.0804309999803</v>
      </c>
      <c r="E211" s="246">
        <f>E212+E223+E230+E236+E239+E247+E253+E259+E267+E269+E272+E275+E278+E281+E286</f>
        <v>73838.91956900002</v>
      </c>
      <c r="G211" s="248"/>
      <c r="H211" s="259"/>
      <c r="I211" s="260"/>
      <c r="J211" s="260"/>
      <c r="L211" s="249"/>
      <c r="M211" s="250"/>
    </row>
    <row r="212" spans="1:13" ht="16.5">
      <c r="A212" s="120">
        <v>20801</v>
      </c>
      <c r="B212" s="171" t="s">
        <v>1257</v>
      </c>
      <c r="C212" s="223">
        <v>16526</v>
      </c>
      <c r="D212" s="242">
        <f t="shared" si="3"/>
        <v>-12649.745590999999</v>
      </c>
      <c r="E212" s="243">
        <v>3876.2544090000001</v>
      </c>
      <c r="L212" s="237"/>
      <c r="M212" s="241"/>
    </row>
    <row r="213" spans="1:13" ht="16.5">
      <c r="A213" s="120">
        <v>2080101</v>
      </c>
      <c r="B213" s="120" t="s">
        <v>1107</v>
      </c>
      <c r="C213" s="223">
        <v>12705</v>
      </c>
      <c r="D213" s="242">
        <f t="shared" si="3"/>
        <v>-12298.00129</v>
      </c>
      <c r="E213" s="243">
        <v>406.99871000000002</v>
      </c>
      <c r="L213" s="238"/>
      <c r="M213" s="241"/>
    </row>
    <row r="214" spans="1:13" ht="16.5">
      <c r="A214" s="120">
        <v>2080102</v>
      </c>
      <c r="B214" s="120" t="s">
        <v>1108</v>
      </c>
      <c r="C214" s="223">
        <v>79</v>
      </c>
      <c r="D214" s="242">
        <f t="shared" si="3"/>
        <v>-40.68</v>
      </c>
      <c r="E214" s="243">
        <v>38.32</v>
      </c>
      <c r="L214" s="238"/>
      <c r="M214" s="241"/>
    </row>
    <row r="215" spans="1:13" ht="16.5">
      <c r="A215" s="120">
        <v>2080104</v>
      </c>
      <c r="B215" s="120" t="s">
        <v>1258</v>
      </c>
      <c r="C215" s="223">
        <v>1061</v>
      </c>
      <c r="D215" s="242">
        <f t="shared" si="3"/>
        <v>544.56582800000001</v>
      </c>
      <c r="E215" s="243">
        <v>1605.565828</v>
      </c>
      <c r="L215" s="238"/>
      <c r="M215" s="241"/>
    </row>
    <row r="216" spans="1:13" ht="16.5">
      <c r="A216" s="120">
        <v>2080105</v>
      </c>
      <c r="B216" s="120" t="s">
        <v>1259</v>
      </c>
      <c r="C216" s="223">
        <v>183</v>
      </c>
      <c r="D216" s="242">
        <f t="shared" si="3"/>
        <v>53.068447999999989</v>
      </c>
      <c r="E216" s="243">
        <v>236.06844799999999</v>
      </c>
      <c r="L216" s="238"/>
      <c r="M216" s="241"/>
    </row>
    <row r="217" spans="1:13" ht="16.5">
      <c r="A217" s="120">
        <v>2080106</v>
      </c>
      <c r="B217" s="120" t="s">
        <v>1260</v>
      </c>
      <c r="C217" s="223">
        <v>366</v>
      </c>
      <c r="D217" s="242">
        <f t="shared" si="3"/>
        <v>51.788666999999975</v>
      </c>
      <c r="E217" s="243">
        <v>417.78866699999998</v>
      </c>
      <c r="L217" s="238"/>
      <c r="M217" s="241"/>
    </row>
    <row r="218" spans="1:13" ht="16.5">
      <c r="A218" s="120">
        <v>2080108</v>
      </c>
      <c r="B218" s="120" t="s">
        <v>1138</v>
      </c>
      <c r="C218" s="223">
        <v>78</v>
      </c>
      <c r="D218" s="242">
        <f t="shared" si="3"/>
        <v>-2.5007190000000037</v>
      </c>
      <c r="E218" s="243">
        <v>75.499280999999996</v>
      </c>
      <c r="L218" s="238"/>
      <c r="M218" s="241"/>
    </row>
    <row r="219" spans="1:13" ht="16.5">
      <c r="A219" s="120">
        <v>2080109</v>
      </c>
      <c r="B219" s="120" t="s">
        <v>1261</v>
      </c>
      <c r="C219" s="223">
        <v>592</v>
      </c>
      <c r="D219" s="242">
        <f t="shared" si="3"/>
        <v>166.15347499999996</v>
      </c>
      <c r="E219" s="243">
        <v>758.15347499999996</v>
      </c>
      <c r="L219" s="238"/>
      <c r="M219" s="241"/>
    </row>
    <row r="220" spans="1:13" ht="16.5">
      <c r="A220" s="120">
        <v>2080111</v>
      </c>
      <c r="B220" s="120" t="s">
        <v>1262</v>
      </c>
      <c r="C220" s="223">
        <v>20</v>
      </c>
      <c r="D220" s="242">
        <f t="shared" si="3"/>
        <v>0</v>
      </c>
      <c r="E220" s="243">
        <v>20</v>
      </c>
      <c r="L220" s="238"/>
      <c r="M220" s="241"/>
    </row>
    <row r="221" spans="1:13" ht="16.5">
      <c r="A221" s="120">
        <v>2080150</v>
      </c>
      <c r="B221" s="120" t="s">
        <v>1115</v>
      </c>
      <c r="C221" s="223">
        <v>136</v>
      </c>
      <c r="D221" s="242">
        <f t="shared" si="3"/>
        <v>97</v>
      </c>
      <c r="E221" s="243">
        <v>233</v>
      </c>
      <c r="L221" s="238"/>
      <c r="M221" s="241"/>
    </row>
    <row r="222" spans="1:13" ht="16.5">
      <c r="A222" s="120">
        <v>2080199</v>
      </c>
      <c r="B222" s="120" t="s">
        <v>1263</v>
      </c>
      <c r="C222" s="223">
        <v>1306</v>
      </c>
      <c r="D222" s="242">
        <f t="shared" si="3"/>
        <v>-1221.1400000000001</v>
      </c>
      <c r="E222" s="243">
        <v>84.86</v>
      </c>
      <c r="L222" s="238"/>
      <c r="M222" s="241"/>
    </row>
    <row r="223" spans="1:13" ht="16.5">
      <c r="A223" s="120">
        <v>20802</v>
      </c>
      <c r="B223" s="171" t="s">
        <v>1264</v>
      </c>
      <c r="C223" s="223">
        <v>1561</v>
      </c>
      <c r="D223" s="242">
        <f t="shared" si="3"/>
        <v>-174.86040000000003</v>
      </c>
      <c r="E223" s="243">
        <v>1386.1396</v>
      </c>
      <c r="L223" s="237"/>
      <c r="M223" s="241"/>
    </row>
    <row r="224" spans="1:13" ht="16.5">
      <c r="A224" s="120">
        <v>2080201</v>
      </c>
      <c r="B224" s="120" t="s">
        <v>1107</v>
      </c>
      <c r="C224" s="223">
        <v>392</v>
      </c>
      <c r="D224" s="242">
        <f t="shared" si="3"/>
        <v>121.885267</v>
      </c>
      <c r="E224" s="243">
        <v>513.885267</v>
      </c>
      <c r="L224" s="238"/>
      <c r="M224" s="241"/>
    </row>
    <row r="225" spans="1:13 16384:16384" ht="16.5">
      <c r="A225" s="120">
        <v>2080202</v>
      </c>
      <c r="B225" s="120" t="s">
        <v>1108</v>
      </c>
      <c r="C225" s="223">
        <v>30</v>
      </c>
      <c r="D225" s="242">
        <f t="shared" si="3"/>
        <v>-10.279199999999999</v>
      </c>
      <c r="E225" s="243">
        <v>19.720800000000001</v>
      </c>
      <c r="L225" s="238"/>
      <c r="M225" s="241"/>
    </row>
    <row r="226" spans="1:13 16384:16384" ht="16.5">
      <c r="A226" s="120">
        <v>2080203</v>
      </c>
      <c r="B226" s="120" t="s">
        <v>1109</v>
      </c>
      <c r="C226" s="223">
        <v>58</v>
      </c>
      <c r="D226" s="242">
        <f t="shared" si="3"/>
        <v>8.8435330000000079</v>
      </c>
      <c r="E226" s="243">
        <v>66.843533000000008</v>
      </c>
      <c r="L226" s="238"/>
      <c r="M226" s="241"/>
    </row>
    <row r="227" spans="1:13 16384:16384" ht="16.5">
      <c r="A227" s="120">
        <v>2080207</v>
      </c>
      <c r="B227" s="120" t="s">
        <v>1265</v>
      </c>
      <c r="C227" s="223">
        <v>10</v>
      </c>
      <c r="D227" s="242">
        <f t="shared" si="3"/>
        <v>0</v>
      </c>
      <c r="E227" s="243">
        <v>10</v>
      </c>
      <c r="L227" s="238"/>
      <c r="M227" s="241"/>
    </row>
    <row r="228" spans="1:13 16384:16384" ht="16.5">
      <c r="A228" s="120">
        <v>2080208</v>
      </c>
      <c r="B228" s="120" t="s">
        <v>1266</v>
      </c>
      <c r="C228" s="223">
        <v>820</v>
      </c>
      <c r="D228" s="242">
        <f t="shared" si="3"/>
        <v>-270.60000000000002</v>
      </c>
      <c r="E228" s="243">
        <v>549.4</v>
      </c>
      <c r="L228" s="238"/>
      <c r="M228" s="241"/>
    </row>
    <row r="229" spans="1:13 16384:16384" ht="16.5">
      <c r="A229" s="120">
        <v>2080299</v>
      </c>
      <c r="B229" s="120" t="s">
        <v>1267</v>
      </c>
      <c r="C229" s="223">
        <v>251</v>
      </c>
      <c r="D229" s="242">
        <f t="shared" si="3"/>
        <v>-24.710000000000008</v>
      </c>
      <c r="E229" s="243">
        <v>226.29</v>
      </c>
      <c r="L229" s="238"/>
      <c r="M229" s="241"/>
    </row>
    <row r="230" spans="1:13 16384:16384" ht="16.5">
      <c r="A230" s="120">
        <v>20805</v>
      </c>
      <c r="B230" s="171" t="s">
        <v>1268</v>
      </c>
      <c r="C230" s="223">
        <v>31562</v>
      </c>
      <c r="D230" s="242">
        <f t="shared" si="3"/>
        <v>4087.3633000000045</v>
      </c>
      <c r="E230" s="243">
        <f>SUM(E231:E235)</f>
        <v>35649.363300000005</v>
      </c>
      <c r="L230" s="237"/>
      <c r="M230" s="241"/>
      <c r="XFD230">
        <f>SUM(A230:XFC230)</f>
        <v>92103.726600000009</v>
      </c>
    </row>
    <row r="231" spans="1:13 16384:16384" ht="16.5">
      <c r="A231" s="120">
        <v>2080501</v>
      </c>
      <c r="B231" s="120" t="s">
        <v>1269</v>
      </c>
      <c r="C231" s="223">
        <v>168</v>
      </c>
      <c r="D231" s="242">
        <f t="shared" si="3"/>
        <v>3955.3665000000001</v>
      </c>
      <c r="E231" s="243">
        <v>4123.3665000000001</v>
      </c>
      <c r="L231" s="238"/>
      <c r="M231" s="241"/>
    </row>
    <row r="232" spans="1:13 16384:16384" ht="16.5">
      <c r="A232" s="120">
        <v>2080502</v>
      </c>
      <c r="B232" s="120" t="s">
        <v>1270</v>
      </c>
      <c r="C232" s="223">
        <v>82</v>
      </c>
      <c r="D232" s="242">
        <f t="shared" si="3"/>
        <v>8831.2886999999992</v>
      </c>
      <c r="E232" s="243">
        <v>8913.2886999999992</v>
      </c>
      <c r="L232" s="238"/>
      <c r="M232" s="241"/>
    </row>
    <row r="233" spans="1:13 16384:16384" ht="16.5">
      <c r="A233" s="120">
        <v>2080505</v>
      </c>
      <c r="B233" s="120" t="s">
        <v>1271</v>
      </c>
      <c r="C233" s="223">
        <v>14009</v>
      </c>
      <c r="D233" s="242">
        <f t="shared" si="3"/>
        <v>-24</v>
      </c>
      <c r="E233" s="280">
        <v>13985</v>
      </c>
      <c r="F233" s="266"/>
      <c r="G233" s="116"/>
      <c r="H233" s="259"/>
      <c r="L233" s="238"/>
      <c r="M233" s="241"/>
    </row>
    <row r="234" spans="1:13 16384:16384" ht="16.5">
      <c r="A234" s="120">
        <v>2080506</v>
      </c>
      <c r="B234" s="120" t="s">
        <v>1272</v>
      </c>
      <c r="C234" s="223">
        <v>17003</v>
      </c>
      <c r="D234" s="242">
        <f t="shared" si="3"/>
        <v>-8418</v>
      </c>
      <c r="E234" s="280">
        <v>8585</v>
      </c>
      <c r="F234" s="266"/>
      <c r="G234" s="266"/>
      <c r="H234" s="259"/>
      <c r="L234" s="238"/>
      <c r="M234" s="241"/>
    </row>
    <row r="235" spans="1:13 16384:16384" ht="16.5">
      <c r="A235" s="120">
        <v>2080599</v>
      </c>
      <c r="B235" s="120" t="s">
        <v>1273</v>
      </c>
      <c r="C235" s="223">
        <v>300</v>
      </c>
      <c r="D235" s="242">
        <f t="shared" si="3"/>
        <v>-257.2919</v>
      </c>
      <c r="E235" s="243">
        <v>42.708100000000002</v>
      </c>
      <c r="L235" s="238"/>
      <c r="M235" s="241"/>
    </row>
    <row r="236" spans="1:13 16384:16384" ht="16.5">
      <c r="A236" s="120">
        <v>20807</v>
      </c>
      <c r="B236" s="171" t="s">
        <v>1274</v>
      </c>
      <c r="C236" s="223">
        <v>2557</v>
      </c>
      <c r="D236" s="242">
        <f t="shared" si="3"/>
        <v>213.92000000000007</v>
      </c>
      <c r="E236" s="243">
        <v>2770.92</v>
      </c>
      <c r="L236" s="237"/>
      <c r="M236" s="241"/>
    </row>
    <row r="237" spans="1:13 16384:16384">
      <c r="A237" s="120">
        <v>2080701</v>
      </c>
      <c r="B237" s="120" t="s">
        <v>1275</v>
      </c>
      <c r="C237" s="223">
        <v>0</v>
      </c>
      <c r="D237" s="242">
        <f t="shared" si="3"/>
        <v>2531.3000000000002</v>
      </c>
      <c r="E237" s="243">
        <v>2531.3000000000002</v>
      </c>
    </row>
    <row r="238" spans="1:13 16384:16384" ht="16.5">
      <c r="A238" s="120">
        <v>2080799</v>
      </c>
      <c r="B238" s="120" t="s">
        <v>1276</v>
      </c>
      <c r="C238" s="223">
        <v>2557</v>
      </c>
      <c r="D238" s="242">
        <f t="shared" si="3"/>
        <v>-2317.38</v>
      </c>
      <c r="E238" s="243">
        <v>239.62</v>
      </c>
      <c r="L238" s="238"/>
      <c r="M238" s="241"/>
    </row>
    <row r="239" spans="1:13 16384:16384" ht="16.5">
      <c r="A239" s="120">
        <v>20808</v>
      </c>
      <c r="B239" s="171" t="s">
        <v>1277</v>
      </c>
      <c r="C239" s="223">
        <v>6026</v>
      </c>
      <c r="D239" s="242">
        <f t="shared" si="3"/>
        <v>1293.6188229999998</v>
      </c>
      <c r="E239" s="243">
        <v>7319.6188229999998</v>
      </c>
      <c r="L239" s="237"/>
      <c r="M239" s="241"/>
    </row>
    <row r="240" spans="1:13 16384:16384" ht="16.5">
      <c r="A240" s="120">
        <v>2080801</v>
      </c>
      <c r="B240" s="120" t="s">
        <v>1278</v>
      </c>
      <c r="C240" s="223">
        <v>300</v>
      </c>
      <c r="D240" s="242">
        <f t="shared" si="3"/>
        <v>678.07730000000004</v>
      </c>
      <c r="E240" s="243">
        <v>978.07730000000004</v>
      </c>
      <c r="L240" s="238"/>
      <c r="M240" s="241"/>
    </row>
    <row r="241" spans="1:13" ht="16.5">
      <c r="A241" s="120">
        <v>2080802</v>
      </c>
      <c r="B241" s="120" t="s">
        <v>1279</v>
      </c>
      <c r="C241" s="223">
        <v>982</v>
      </c>
      <c r="D241" s="242">
        <f t="shared" si="3"/>
        <v>-200.67610000000002</v>
      </c>
      <c r="E241" s="243">
        <v>781.32389999999998</v>
      </c>
      <c r="L241" s="238"/>
      <c r="M241" s="241"/>
    </row>
    <row r="242" spans="1:13" ht="16.5">
      <c r="A242" s="120">
        <v>2080803</v>
      </c>
      <c r="B242" s="120" t="s">
        <v>1280</v>
      </c>
      <c r="C242" s="223">
        <v>2142</v>
      </c>
      <c r="D242" s="242">
        <f t="shared" si="3"/>
        <v>205.63639899999998</v>
      </c>
      <c r="E242" s="243">
        <v>2347.636399</v>
      </c>
      <c r="L242" s="238"/>
      <c r="M242" s="241"/>
    </row>
    <row r="243" spans="1:13" ht="16.5">
      <c r="A243" s="120">
        <v>2080805</v>
      </c>
      <c r="B243" s="120" t="s">
        <v>1281</v>
      </c>
      <c r="C243" s="223">
        <v>425</v>
      </c>
      <c r="D243" s="242">
        <f t="shared" si="3"/>
        <v>441.00350000000003</v>
      </c>
      <c r="E243" s="243">
        <v>866.00350000000003</v>
      </c>
      <c r="L243" s="238"/>
      <c r="M243" s="241"/>
    </row>
    <row r="244" spans="1:13" ht="16.5">
      <c r="A244" s="120">
        <v>2080806</v>
      </c>
      <c r="B244" s="120" t="s">
        <v>1282</v>
      </c>
      <c r="C244" s="223">
        <v>262</v>
      </c>
      <c r="D244" s="242">
        <f t="shared" si="3"/>
        <v>-18.301799999999986</v>
      </c>
      <c r="E244" s="243">
        <v>243.69820000000001</v>
      </c>
      <c r="L244" s="238"/>
      <c r="M244" s="241"/>
    </row>
    <row r="245" spans="1:13" ht="16.5">
      <c r="A245" s="120">
        <v>2080808</v>
      </c>
      <c r="B245" s="120" t="s">
        <v>1283</v>
      </c>
      <c r="C245" s="223">
        <v>25</v>
      </c>
      <c r="D245" s="242">
        <f t="shared" si="3"/>
        <v>994.59165999999993</v>
      </c>
      <c r="E245" s="243">
        <v>1019.5916599999999</v>
      </c>
      <c r="L245" s="238"/>
      <c r="M245" s="241"/>
    </row>
    <row r="246" spans="1:13" ht="16.5">
      <c r="A246" s="120">
        <v>2080899</v>
      </c>
      <c r="B246" s="120" t="s">
        <v>1284</v>
      </c>
      <c r="C246" s="223">
        <v>1890</v>
      </c>
      <c r="D246" s="242">
        <f t="shared" si="3"/>
        <v>-806.7121360000001</v>
      </c>
      <c r="E246" s="243">
        <v>1083.2878639999999</v>
      </c>
      <c r="L246" s="238"/>
      <c r="M246" s="241"/>
    </row>
    <row r="247" spans="1:13" ht="16.5">
      <c r="A247" s="120">
        <v>20809</v>
      </c>
      <c r="B247" s="171" t="s">
        <v>1285</v>
      </c>
      <c r="C247" s="223">
        <v>2381</v>
      </c>
      <c r="D247" s="242">
        <f t="shared" si="3"/>
        <v>-1033.6275289999999</v>
      </c>
      <c r="E247" s="243">
        <v>1347.3724710000001</v>
      </c>
      <c r="L247" s="237"/>
      <c r="M247" s="241"/>
    </row>
    <row r="248" spans="1:13" ht="16.5">
      <c r="A248" s="120">
        <v>2080901</v>
      </c>
      <c r="B248" s="120" t="s">
        <v>1286</v>
      </c>
      <c r="C248" s="223">
        <v>1131</v>
      </c>
      <c r="D248" s="242">
        <f t="shared" si="3"/>
        <v>-293.99814900000001</v>
      </c>
      <c r="E248" s="243">
        <v>837.00185099999999</v>
      </c>
      <c r="L248" s="238"/>
      <c r="M248" s="241"/>
    </row>
    <row r="249" spans="1:13" ht="16.5">
      <c r="A249" s="120">
        <v>2080902</v>
      </c>
      <c r="B249" s="120" t="s">
        <v>1287</v>
      </c>
      <c r="C249" s="223">
        <v>348</v>
      </c>
      <c r="D249" s="242">
        <f t="shared" si="3"/>
        <v>-189.995</v>
      </c>
      <c r="E249" s="243">
        <v>158.005</v>
      </c>
      <c r="L249" s="238"/>
      <c r="M249" s="241"/>
    </row>
    <row r="250" spans="1:13">
      <c r="A250" s="120">
        <v>2080903</v>
      </c>
      <c r="B250" s="120" t="s">
        <v>1288</v>
      </c>
      <c r="C250" s="223">
        <v>0</v>
      </c>
      <c r="D250" s="242">
        <f t="shared" si="3"/>
        <v>16.002500000000001</v>
      </c>
      <c r="E250" s="243">
        <v>16.002500000000001</v>
      </c>
    </row>
    <row r="251" spans="1:13" ht="16.5">
      <c r="A251" s="120">
        <v>2080905</v>
      </c>
      <c r="B251" s="120" t="s">
        <v>1289</v>
      </c>
      <c r="C251" s="223">
        <v>97</v>
      </c>
      <c r="D251" s="242">
        <f t="shared" si="3"/>
        <v>56.139630000000011</v>
      </c>
      <c r="E251" s="243">
        <v>153.13963000000001</v>
      </c>
      <c r="L251" s="238"/>
      <c r="M251" s="241"/>
    </row>
    <row r="252" spans="1:13" ht="16.5">
      <c r="A252" s="120">
        <v>2080999</v>
      </c>
      <c r="B252" s="120" t="s">
        <v>1290</v>
      </c>
      <c r="C252" s="223">
        <v>805</v>
      </c>
      <c r="D252" s="242">
        <f t="shared" si="3"/>
        <v>-621.77651000000003</v>
      </c>
      <c r="E252" s="243">
        <v>183.22349</v>
      </c>
      <c r="L252" s="238"/>
      <c r="M252" s="241"/>
    </row>
    <row r="253" spans="1:13" ht="16.5">
      <c r="A253" s="120">
        <v>20810</v>
      </c>
      <c r="B253" s="171" t="s">
        <v>1291</v>
      </c>
      <c r="C253" s="223">
        <v>1698</v>
      </c>
      <c r="D253" s="242">
        <f t="shared" si="3"/>
        <v>20.656511000000137</v>
      </c>
      <c r="E253" s="243">
        <v>1718.6565110000001</v>
      </c>
      <c r="L253" s="237"/>
      <c r="M253" s="241"/>
    </row>
    <row r="254" spans="1:13" ht="16.5">
      <c r="A254" s="120">
        <v>2081001</v>
      </c>
      <c r="B254" s="120" t="s">
        <v>1292</v>
      </c>
      <c r="C254" s="223">
        <v>136</v>
      </c>
      <c r="D254" s="242">
        <f t="shared" si="3"/>
        <v>60.250599999999991</v>
      </c>
      <c r="E254" s="243">
        <v>196.25059999999999</v>
      </c>
      <c r="L254" s="238"/>
      <c r="M254" s="241"/>
    </row>
    <row r="255" spans="1:13" ht="16.5">
      <c r="A255" s="120">
        <v>2081002</v>
      </c>
      <c r="B255" s="120" t="s">
        <v>1293</v>
      </c>
      <c r="C255" s="223">
        <v>912</v>
      </c>
      <c r="D255" s="242">
        <f t="shared" si="3"/>
        <v>-309.51</v>
      </c>
      <c r="E255" s="243">
        <v>602.49</v>
      </c>
      <c r="L255" s="238"/>
      <c r="M255" s="241"/>
    </row>
    <row r="256" spans="1:13" ht="16.5">
      <c r="A256" s="120">
        <v>2081005</v>
      </c>
      <c r="B256" s="120" t="s">
        <v>1294</v>
      </c>
      <c r="C256" s="223">
        <v>330</v>
      </c>
      <c r="D256" s="242">
        <f t="shared" si="3"/>
        <v>-78.944089000000019</v>
      </c>
      <c r="E256" s="243">
        <v>251.05591099999998</v>
      </c>
      <c r="L256" s="238"/>
      <c r="M256" s="241"/>
    </row>
    <row r="257" spans="1:13" ht="16.5">
      <c r="A257" s="120">
        <v>2081006</v>
      </c>
      <c r="B257" s="120" t="s">
        <v>1295</v>
      </c>
      <c r="C257" s="223">
        <v>320</v>
      </c>
      <c r="D257" s="242">
        <f t="shared" si="3"/>
        <v>-45</v>
      </c>
      <c r="E257" s="243">
        <v>275</v>
      </c>
      <c r="L257" s="238"/>
      <c r="M257" s="241"/>
    </row>
    <row r="258" spans="1:13">
      <c r="A258" s="120">
        <v>2081099</v>
      </c>
      <c r="B258" s="120" t="s">
        <v>1296</v>
      </c>
      <c r="C258" s="223">
        <v>0</v>
      </c>
      <c r="D258" s="242">
        <f t="shared" si="3"/>
        <v>393.86</v>
      </c>
      <c r="E258" s="243">
        <v>393.86</v>
      </c>
    </row>
    <row r="259" spans="1:13" ht="16.5">
      <c r="A259" s="120">
        <v>20811</v>
      </c>
      <c r="B259" s="171" t="s">
        <v>1297</v>
      </c>
      <c r="C259" s="223">
        <v>2652</v>
      </c>
      <c r="D259" s="242">
        <f t="shared" si="3"/>
        <v>-637.71945299999993</v>
      </c>
      <c r="E259" s="243">
        <v>2014.2805470000001</v>
      </c>
      <c r="L259" s="237"/>
      <c r="M259" s="241"/>
    </row>
    <row r="260" spans="1:13" ht="16.5">
      <c r="A260" s="120">
        <v>2081101</v>
      </c>
      <c r="B260" s="120" t="s">
        <v>1107</v>
      </c>
      <c r="C260" s="223">
        <v>97</v>
      </c>
      <c r="D260" s="242">
        <f t="shared" si="3"/>
        <v>41.129212999999993</v>
      </c>
      <c r="E260" s="243">
        <v>138.12921299999999</v>
      </c>
      <c r="L260" s="238"/>
      <c r="M260" s="241"/>
    </row>
    <row r="261" spans="1:13" ht="16.5">
      <c r="A261" s="120">
        <v>2081103</v>
      </c>
      <c r="B261" s="120" t="s">
        <v>1109</v>
      </c>
      <c r="C261" s="223">
        <v>46</v>
      </c>
      <c r="D261" s="242">
        <f t="shared" si="3"/>
        <v>17.577334</v>
      </c>
      <c r="E261" s="243">
        <v>63.577334</v>
      </c>
      <c r="L261" s="238"/>
      <c r="M261" s="241"/>
    </row>
    <row r="262" spans="1:13" ht="16.5">
      <c r="A262" s="120">
        <v>2081104</v>
      </c>
      <c r="B262" s="120" t="s">
        <v>1298</v>
      </c>
      <c r="C262" s="223">
        <v>429</v>
      </c>
      <c r="D262" s="242">
        <f t="shared" si="3"/>
        <v>-320.02</v>
      </c>
      <c r="E262" s="243">
        <v>108.98</v>
      </c>
      <c r="L262" s="238"/>
      <c r="M262" s="241"/>
    </row>
    <row r="263" spans="1:13" ht="16.5">
      <c r="A263" s="120">
        <v>2081105</v>
      </c>
      <c r="B263" s="120" t="s">
        <v>1299</v>
      </c>
      <c r="C263" s="223">
        <v>173</v>
      </c>
      <c r="D263" s="242">
        <f t="shared" ref="D263:D326" si="4">E263-C263</f>
        <v>-167.04</v>
      </c>
      <c r="E263" s="243">
        <v>5.96</v>
      </c>
      <c r="L263" s="238"/>
      <c r="M263" s="241"/>
    </row>
    <row r="264" spans="1:13" ht="16.5">
      <c r="A264" s="120">
        <v>2081106</v>
      </c>
      <c r="B264" s="120" t="s">
        <v>1300</v>
      </c>
      <c r="C264" s="223">
        <v>24</v>
      </c>
      <c r="D264" s="242">
        <f t="shared" si="4"/>
        <v>-1</v>
      </c>
      <c r="E264" s="243">
        <v>23</v>
      </c>
      <c r="L264" s="238"/>
      <c r="M264" s="241"/>
    </row>
    <row r="265" spans="1:13" ht="16.5">
      <c r="A265" s="120">
        <v>2081107</v>
      </c>
      <c r="B265" s="120" t="s">
        <v>1301</v>
      </c>
      <c r="C265" s="223">
        <v>1255</v>
      </c>
      <c r="D265" s="242">
        <f t="shared" si="4"/>
        <v>119.99800000000005</v>
      </c>
      <c r="E265" s="243">
        <v>1374.998</v>
      </c>
      <c r="L265" s="238"/>
      <c r="M265" s="241"/>
    </row>
    <row r="266" spans="1:13" ht="16.5">
      <c r="A266" s="120">
        <v>2081199</v>
      </c>
      <c r="B266" s="120" t="s">
        <v>1302</v>
      </c>
      <c r="C266" s="223">
        <v>628</v>
      </c>
      <c r="D266" s="242">
        <f t="shared" si="4"/>
        <v>-328.36399999999998</v>
      </c>
      <c r="E266" s="243">
        <v>299.63600000000002</v>
      </c>
      <c r="L266" s="238"/>
      <c r="M266" s="241"/>
    </row>
    <row r="267" spans="1:13" ht="16.5">
      <c r="A267" s="120">
        <v>20816</v>
      </c>
      <c r="B267" s="171" t="s">
        <v>1303</v>
      </c>
      <c r="C267" s="223">
        <v>88</v>
      </c>
      <c r="D267" s="242">
        <f t="shared" si="4"/>
        <v>12.247107</v>
      </c>
      <c r="E267" s="243">
        <v>100.247107</v>
      </c>
      <c r="L267" s="237"/>
      <c r="M267" s="241"/>
    </row>
    <row r="268" spans="1:13" ht="16.5">
      <c r="A268" s="120">
        <v>2081699</v>
      </c>
      <c r="B268" s="120" t="s">
        <v>1304</v>
      </c>
      <c r="C268" s="223">
        <v>88</v>
      </c>
      <c r="D268" s="242">
        <f t="shared" si="4"/>
        <v>12.247107</v>
      </c>
      <c r="E268" s="243">
        <v>100.247107</v>
      </c>
      <c r="L268" s="238"/>
      <c r="M268" s="241"/>
    </row>
    <row r="269" spans="1:13" ht="16.5">
      <c r="A269" s="120">
        <v>20819</v>
      </c>
      <c r="B269" s="171" t="s">
        <v>1305</v>
      </c>
      <c r="C269" s="223">
        <v>8829</v>
      </c>
      <c r="D269" s="242">
        <f t="shared" si="4"/>
        <v>1315.902900000001</v>
      </c>
      <c r="E269" s="243">
        <v>10144.902900000001</v>
      </c>
      <c r="L269" s="237"/>
      <c r="M269" s="241"/>
    </row>
    <row r="270" spans="1:13" ht="16.5">
      <c r="A270" s="120">
        <v>2081901</v>
      </c>
      <c r="B270" s="120" t="s">
        <v>1306</v>
      </c>
      <c r="C270" s="223">
        <v>2448</v>
      </c>
      <c r="D270" s="242">
        <f t="shared" si="4"/>
        <v>182.90499999999975</v>
      </c>
      <c r="E270" s="243">
        <v>2630.9049999999997</v>
      </c>
      <c r="L270" s="238"/>
      <c r="M270" s="241"/>
    </row>
    <row r="271" spans="1:13" ht="16.5">
      <c r="A271" s="120">
        <v>2081902</v>
      </c>
      <c r="B271" s="120" t="s">
        <v>1307</v>
      </c>
      <c r="C271" s="223">
        <v>6381</v>
      </c>
      <c r="D271" s="242">
        <f t="shared" si="4"/>
        <v>1132.9979000000003</v>
      </c>
      <c r="E271" s="243">
        <v>7513.9979000000003</v>
      </c>
      <c r="L271" s="238"/>
      <c r="M271" s="241"/>
    </row>
    <row r="272" spans="1:13" ht="16.5">
      <c r="A272" s="120">
        <v>20820</v>
      </c>
      <c r="B272" s="171" t="s">
        <v>1308</v>
      </c>
      <c r="C272" s="223">
        <v>369</v>
      </c>
      <c r="D272" s="242">
        <f t="shared" si="4"/>
        <v>22.19417199999998</v>
      </c>
      <c r="E272" s="243">
        <v>391.19417199999998</v>
      </c>
      <c r="L272" s="237"/>
      <c r="M272" s="241"/>
    </row>
    <row r="273" spans="1:13" ht="16.5">
      <c r="A273" s="120">
        <v>2082001</v>
      </c>
      <c r="B273" s="120" t="s">
        <v>1309</v>
      </c>
      <c r="C273" s="223">
        <v>250</v>
      </c>
      <c r="D273" s="242">
        <f t="shared" si="4"/>
        <v>100</v>
      </c>
      <c r="E273" s="243">
        <v>350</v>
      </c>
      <c r="L273" s="238"/>
      <c r="M273" s="241"/>
    </row>
    <row r="274" spans="1:13" ht="16.5">
      <c r="A274" s="120">
        <v>2082002</v>
      </c>
      <c r="B274" s="120" t="s">
        <v>1310</v>
      </c>
      <c r="C274" s="223">
        <v>119</v>
      </c>
      <c r="D274" s="242">
        <f t="shared" si="4"/>
        <v>-77.805827999999991</v>
      </c>
      <c r="E274" s="243">
        <v>41.194172000000002</v>
      </c>
      <c r="L274" s="238"/>
      <c r="M274" s="241"/>
    </row>
    <row r="275" spans="1:13" ht="16.5">
      <c r="A275" s="120">
        <v>20821</v>
      </c>
      <c r="B275" s="171" t="s">
        <v>1311</v>
      </c>
      <c r="C275" s="223">
        <v>2016</v>
      </c>
      <c r="D275" s="242">
        <f t="shared" si="4"/>
        <v>-9.1766999999999825</v>
      </c>
      <c r="E275" s="243">
        <v>2006.8233</v>
      </c>
      <c r="L275" s="237"/>
      <c r="M275" s="241"/>
    </row>
    <row r="276" spans="1:13" ht="16.5">
      <c r="A276" s="120">
        <v>2082101</v>
      </c>
      <c r="B276" s="120" t="s">
        <v>1312</v>
      </c>
      <c r="C276" s="223">
        <v>600</v>
      </c>
      <c r="D276" s="242">
        <f t="shared" si="4"/>
        <v>-59.835299999999961</v>
      </c>
      <c r="E276" s="243">
        <v>540.16470000000004</v>
      </c>
      <c r="L276" s="238"/>
      <c r="M276" s="241"/>
    </row>
    <row r="277" spans="1:13" ht="16.5">
      <c r="A277" s="120">
        <v>2082102</v>
      </c>
      <c r="B277" s="120" t="s">
        <v>1313</v>
      </c>
      <c r="C277" s="223">
        <v>1416</v>
      </c>
      <c r="D277" s="242">
        <f t="shared" si="4"/>
        <v>50.658599999999979</v>
      </c>
      <c r="E277" s="243">
        <v>1466.6586</v>
      </c>
      <c r="L277" s="238"/>
      <c r="M277" s="241"/>
    </row>
    <row r="278" spans="1:13" ht="16.5">
      <c r="A278" s="120">
        <v>20825</v>
      </c>
      <c r="B278" s="171" t="s">
        <v>1314</v>
      </c>
      <c r="C278" s="223">
        <v>1941</v>
      </c>
      <c r="D278" s="242">
        <f t="shared" si="4"/>
        <v>-261.58249999999998</v>
      </c>
      <c r="E278" s="243">
        <v>1679.4175</v>
      </c>
      <c r="L278" s="237"/>
      <c r="M278" s="241"/>
    </row>
    <row r="279" spans="1:13" ht="16.5">
      <c r="A279" s="120">
        <v>2082501</v>
      </c>
      <c r="B279" s="120" t="s">
        <v>1315</v>
      </c>
      <c r="C279" s="223">
        <v>993</v>
      </c>
      <c r="D279" s="242">
        <f t="shared" si="4"/>
        <v>-71.133000000000038</v>
      </c>
      <c r="E279" s="243">
        <v>921.86699999999996</v>
      </c>
      <c r="L279" s="238"/>
      <c r="M279" s="241"/>
    </row>
    <row r="280" spans="1:13" ht="16.5">
      <c r="A280" s="120">
        <v>2082502</v>
      </c>
      <c r="B280" s="120" t="s">
        <v>1316</v>
      </c>
      <c r="C280" s="223">
        <v>948</v>
      </c>
      <c r="D280" s="242">
        <f t="shared" si="4"/>
        <v>-190.44950000000006</v>
      </c>
      <c r="E280" s="243">
        <v>757.55049999999994</v>
      </c>
      <c r="L280" s="238"/>
      <c r="M280" s="241"/>
    </row>
    <row r="281" spans="1:13" ht="16.5">
      <c r="A281" s="120">
        <v>20828</v>
      </c>
      <c r="B281" s="171" t="s">
        <v>1317</v>
      </c>
      <c r="C281" s="223">
        <v>1025</v>
      </c>
      <c r="D281" s="242">
        <f t="shared" si="4"/>
        <v>514.13200600000005</v>
      </c>
      <c r="E281" s="243">
        <v>1539.132006</v>
      </c>
      <c r="L281" s="237"/>
      <c r="M281" s="241"/>
    </row>
    <row r="282" spans="1:13" ht="16.5">
      <c r="A282" s="120">
        <v>2082801</v>
      </c>
      <c r="B282" s="120" t="s">
        <v>1107</v>
      </c>
      <c r="C282" s="223">
        <v>127</v>
      </c>
      <c r="D282" s="242">
        <f t="shared" si="4"/>
        <v>55.322767999999996</v>
      </c>
      <c r="E282" s="243">
        <v>182.322768</v>
      </c>
      <c r="L282" s="238"/>
      <c r="M282" s="241"/>
    </row>
    <row r="283" spans="1:13" ht="16.5">
      <c r="A283" s="120">
        <v>2082805</v>
      </c>
      <c r="B283" s="120" t="s">
        <v>1318</v>
      </c>
      <c r="C283" s="223">
        <v>10</v>
      </c>
      <c r="D283" s="242">
        <f t="shared" si="4"/>
        <v>-3.6799999999999997</v>
      </c>
      <c r="E283" s="243">
        <v>6.32</v>
      </c>
      <c r="L283" s="238"/>
      <c r="M283" s="241"/>
    </row>
    <row r="284" spans="1:13" ht="16.5">
      <c r="A284" s="120">
        <v>2082850</v>
      </c>
      <c r="B284" s="120" t="s">
        <v>1115</v>
      </c>
      <c r="C284" s="223">
        <v>810</v>
      </c>
      <c r="D284" s="242">
        <f t="shared" si="4"/>
        <v>400.7492380000001</v>
      </c>
      <c r="E284" s="243">
        <v>1210.7492380000001</v>
      </c>
      <c r="L284" s="238"/>
      <c r="M284" s="241"/>
    </row>
    <row r="285" spans="1:13" ht="16.5">
      <c r="A285" s="120">
        <v>2082899</v>
      </c>
      <c r="B285" s="120" t="s">
        <v>1319</v>
      </c>
      <c r="C285" s="223">
        <v>78</v>
      </c>
      <c r="D285" s="242">
        <f t="shared" si="4"/>
        <v>61.740000000000009</v>
      </c>
      <c r="E285" s="243">
        <v>139.74</v>
      </c>
      <c r="L285" s="238"/>
      <c r="M285" s="241"/>
    </row>
    <row r="286" spans="1:13" ht="16.5">
      <c r="A286" s="120">
        <v>20899</v>
      </c>
      <c r="B286" s="171" t="s">
        <v>1320</v>
      </c>
      <c r="C286" s="223">
        <v>2418</v>
      </c>
      <c r="D286" s="242">
        <f t="shared" si="4"/>
        <v>-523.40307699999994</v>
      </c>
      <c r="E286" s="243">
        <v>1894.5969230000001</v>
      </c>
      <c r="L286" s="237"/>
      <c r="M286" s="241"/>
    </row>
    <row r="287" spans="1:13" ht="16.5">
      <c r="A287" s="120">
        <v>2089999</v>
      </c>
      <c r="B287" s="120" t="s">
        <v>1321</v>
      </c>
      <c r="C287" s="223">
        <v>2418</v>
      </c>
      <c r="D287" s="242">
        <f t="shared" si="4"/>
        <v>-523.40307699999994</v>
      </c>
      <c r="E287" s="243">
        <v>1894.5969230000001</v>
      </c>
      <c r="L287" s="238"/>
      <c r="M287" s="241"/>
    </row>
    <row r="288" spans="1:13" s="247" customFormat="1" ht="16.5">
      <c r="A288" s="244">
        <v>210</v>
      </c>
      <c r="B288" s="251" t="s">
        <v>1322</v>
      </c>
      <c r="C288" s="245">
        <v>42940</v>
      </c>
      <c r="D288" s="242">
        <f t="shared" si="4"/>
        <v>1100.4406530000051</v>
      </c>
      <c r="E288" s="246">
        <f>E289+E293+E297+E301+E311+E314+E318+E323+E326+E329+E331+E337</f>
        <v>44040.440653000005</v>
      </c>
      <c r="G288" s="248"/>
      <c r="H288" s="260"/>
      <c r="I288" s="259"/>
      <c r="J288" s="260"/>
      <c r="L288" s="249"/>
      <c r="M288" s="250"/>
    </row>
    <row r="289" spans="1:13" ht="16.5">
      <c r="A289" s="120">
        <v>21001</v>
      </c>
      <c r="B289" s="171" t="s">
        <v>1323</v>
      </c>
      <c r="C289" s="223">
        <v>1646</v>
      </c>
      <c r="D289" s="242">
        <f t="shared" si="4"/>
        <v>-737.98288600000001</v>
      </c>
      <c r="E289" s="243">
        <v>908.01711399999999</v>
      </c>
      <c r="L289" s="237"/>
      <c r="M289" s="241"/>
    </row>
    <row r="290" spans="1:13" ht="16.5">
      <c r="A290" s="120">
        <v>2100101</v>
      </c>
      <c r="B290" s="120" t="s">
        <v>1107</v>
      </c>
      <c r="C290" s="223">
        <v>1167</v>
      </c>
      <c r="D290" s="242">
        <f t="shared" si="4"/>
        <v>-818.11200000000008</v>
      </c>
      <c r="E290" s="243">
        <v>348.88799999999998</v>
      </c>
      <c r="L290" s="238"/>
      <c r="M290" s="241"/>
    </row>
    <row r="291" spans="1:13" ht="16.5">
      <c r="A291" s="120">
        <v>2100103</v>
      </c>
      <c r="B291" s="120" t="s">
        <v>1109</v>
      </c>
      <c r="C291" s="223">
        <v>267</v>
      </c>
      <c r="D291" s="242">
        <f t="shared" si="4"/>
        <v>87.964113999999995</v>
      </c>
      <c r="E291" s="243">
        <v>354.964114</v>
      </c>
      <c r="L291" s="238"/>
      <c r="M291" s="241"/>
    </row>
    <row r="292" spans="1:13" ht="16.5">
      <c r="A292" s="120">
        <v>2100199</v>
      </c>
      <c r="B292" s="120" t="s">
        <v>1324</v>
      </c>
      <c r="C292" s="223">
        <v>212</v>
      </c>
      <c r="D292" s="242">
        <f t="shared" si="4"/>
        <v>-7.8349999999999795</v>
      </c>
      <c r="E292" s="243">
        <v>204.16500000000002</v>
      </c>
      <c r="L292" s="238"/>
      <c r="M292" s="241"/>
    </row>
    <row r="293" spans="1:13" ht="16.5">
      <c r="A293" s="120">
        <v>21002</v>
      </c>
      <c r="B293" s="171" t="s">
        <v>1325</v>
      </c>
      <c r="C293" s="223">
        <v>3392</v>
      </c>
      <c r="D293" s="242">
        <f t="shared" si="4"/>
        <v>-1060.7799999999997</v>
      </c>
      <c r="E293" s="243">
        <v>2331.2200000000003</v>
      </c>
      <c r="L293" s="237"/>
      <c r="M293" s="241"/>
    </row>
    <row r="294" spans="1:13" ht="16.5">
      <c r="A294" s="120">
        <v>2100201</v>
      </c>
      <c r="B294" s="120" t="s">
        <v>1326</v>
      </c>
      <c r="C294" s="223">
        <v>1673</v>
      </c>
      <c r="D294" s="242">
        <f t="shared" si="4"/>
        <v>80</v>
      </c>
      <c r="E294" s="243">
        <v>1753</v>
      </c>
      <c r="L294" s="238"/>
      <c r="M294" s="241"/>
    </row>
    <row r="295" spans="1:13" ht="16.5">
      <c r="A295" s="120">
        <v>2100202</v>
      </c>
      <c r="B295" s="120" t="s">
        <v>1327</v>
      </c>
      <c r="C295" s="223">
        <v>1719</v>
      </c>
      <c r="D295" s="242">
        <f t="shared" si="4"/>
        <v>-1150.78</v>
      </c>
      <c r="E295" s="243">
        <v>568.22</v>
      </c>
      <c r="L295" s="238"/>
      <c r="M295" s="241"/>
    </row>
    <row r="296" spans="1:13">
      <c r="A296" s="120">
        <v>2100299</v>
      </c>
      <c r="B296" s="120" t="s">
        <v>1328</v>
      </c>
      <c r="C296" s="223">
        <v>0</v>
      </c>
      <c r="D296" s="242">
        <f t="shared" si="4"/>
        <v>10</v>
      </c>
      <c r="E296" s="243">
        <v>10</v>
      </c>
    </row>
    <row r="297" spans="1:13" ht="16.5">
      <c r="A297" s="120">
        <v>21003</v>
      </c>
      <c r="B297" s="171" t="s">
        <v>1329</v>
      </c>
      <c r="C297" s="223">
        <v>7131</v>
      </c>
      <c r="D297" s="242">
        <f t="shared" si="4"/>
        <v>1178.2950000000001</v>
      </c>
      <c r="E297" s="243">
        <f>SUM(E298:E300)</f>
        <v>8309.2950000000001</v>
      </c>
      <c r="L297" s="237"/>
      <c r="M297" s="241"/>
    </row>
    <row r="298" spans="1:13" ht="16.5">
      <c r="A298" s="120">
        <v>2100301</v>
      </c>
      <c r="B298" s="120" t="s">
        <v>1330</v>
      </c>
      <c r="C298" s="223">
        <v>1378</v>
      </c>
      <c r="D298" s="242">
        <f t="shared" si="4"/>
        <v>89.5</v>
      </c>
      <c r="E298" s="243">
        <v>1467.5</v>
      </c>
      <c r="L298" s="238"/>
      <c r="M298" s="241"/>
    </row>
    <row r="299" spans="1:13" ht="16.5">
      <c r="A299" s="120">
        <v>2100302</v>
      </c>
      <c r="B299" s="120" t="s">
        <v>1331</v>
      </c>
      <c r="C299" s="223">
        <v>5753</v>
      </c>
      <c r="D299" s="242">
        <f t="shared" si="4"/>
        <v>640</v>
      </c>
      <c r="E299" s="280">
        <v>6393</v>
      </c>
      <c r="F299" s="266"/>
      <c r="L299" s="238"/>
      <c r="M299" s="241"/>
    </row>
    <row r="300" spans="1:13">
      <c r="A300" s="120">
        <v>2100399</v>
      </c>
      <c r="B300" s="120" t="s">
        <v>1332</v>
      </c>
      <c r="C300" s="223">
        <v>0</v>
      </c>
      <c r="D300" s="242">
        <f t="shared" si="4"/>
        <v>448.79500000000002</v>
      </c>
      <c r="E300" s="243">
        <v>448.79500000000002</v>
      </c>
    </row>
    <row r="301" spans="1:13" ht="16.5">
      <c r="A301" s="120">
        <v>21004</v>
      </c>
      <c r="B301" s="171" t="s">
        <v>1333</v>
      </c>
      <c r="C301" s="223">
        <v>6999</v>
      </c>
      <c r="D301" s="242">
        <f t="shared" si="4"/>
        <v>1465.5925850000003</v>
      </c>
      <c r="E301" s="243">
        <v>8464.5925850000003</v>
      </c>
      <c r="L301" s="237"/>
      <c r="M301" s="241"/>
    </row>
    <row r="302" spans="1:13" ht="16.5">
      <c r="A302" s="120">
        <v>2100401</v>
      </c>
      <c r="B302" s="120" t="s">
        <v>1334</v>
      </c>
      <c r="C302" s="223">
        <v>493</v>
      </c>
      <c r="D302" s="242">
        <f t="shared" si="4"/>
        <v>257.86495300000001</v>
      </c>
      <c r="E302" s="243">
        <v>750.86495300000001</v>
      </c>
      <c r="L302" s="238"/>
      <c r="M302" s="241"/>
    </row>
    <row r="303" spans="1:13" ht="16.5">
      <c r="A303" s="120">
        <v>2100402</v>
      </c>
      <c r="B303" s="120" t="s">
        <v>1335</v>
      </c>
      <c r="C303" s="223">
        <v>332</v>
      </c>
      <c r="D303" s="242">
        <f t="shared" si="4"/>
        <v>142.267</v>
      </c>
      <c r="E303" s="243">
        <v>474.267</v>
      </c>
      <c r="L303" s="238"/>
      <c r="M303" s="241"/>
    </row>
    <row r="304" spans="1:13" ht="16.5">
      <c r="A304" s="120">
        <v>2100403</v>
      </c>
      <c r="B304" s="120" t="s">
        <v>1336</v>
      </c>
      <c r="C304" s="223">
        <v>470</v>
      </c>
      <c r="D304" s="242">
        <f t="shared" si="4"/>
        <v>214.65571199999999</v>
      </c>
      <c r="E304" s="243">
        <v>684.65571199999999</v>
      </c>
      <c r="L304" s="238"/>
      <c r="M304" s="241"/>
    </row>
    <row r="305" spans="1:13" ht="16.5">
      <c r="A305" s="120">
        <v>2100404</v>
      </c>
      <c r="B305" s="120" t="s">
        <v>1337</v>
      </c>
      <c r="C305" s="223">
        <v>66</v>
      </c>
      <c r="D305" s="242">
        <f t="shared" si="4"/>
        <v>14.003600000000006</v>
      </c>
      <c r="E305" s="243">
        <v>80.003600000000006</v>
      </c>
      <c r="L305" s="238"/>
      <c r="M305" s="241"/>
    </row>
    <row r="306" spans="1:13" ht="16.5">
      <c r="A306" s="120">
        <v>2100405</v>
      </c>
      <c r="B306" s="120" t="s">
        <v>1338</v>
      </c>
      <c r="C306" s="223">
        <v>57</v>
      </c>
      <c r="D306" s="242">
        <f t="shared" si="4"/>
        <v>11.310000000000002</v>
      </c>
      <c r="E306" s="243">
        <v>68.31</v>
      </c>
      <c r="L306" s="238"/>
      <c r="M306" s="241"/>
    </row>
    <row r="307" spans="1:13" ht="16.5">
      <c r="A307" s="120">
        <v>2100408</v>
      </c>
      <c r="B307" s="120" t="s">
        <v>1339</v>
      </c>
      <c r="C307" s="223">
        <v>3041</v>
      </c>
      <c r="D307" s="242">
        <f t="shared" si="4"/>
        <v>304</v>
      </c>
      <c r="E307" s="243">
        <v>3345</v>
      </c>
      <c r="I307" s="259"/>
      <c r="L307" s="238"/>
      <c r="M307" s="241"/>
    </row>
    <row r="308" spans="1:13" ht="16.5">
      <c r="A308" s="120">
        <v>2100409</v>
      </c>
      <c r="B308" s="120" t="s">
        <v>1340</v>
      </c>
      <c r="C308" s="223">
        <v>1103</v>
      </c>
      <c r="D308" s="242">
        <f t="shared" si="4"/>
        <v>-382.54867999999999</v>
      </c>
      <c r="E308" s="243">
        <v>720.45132000000001</v>
      </c>
      <c r="L308" s="238"/>
      <c r="M308" s="241"/>
    </row>
    <row r="309" spans="1:13" ht="16.5">
      <c r="A309" s="120">
        <v>2100410</v>
      </c>
      <c r="B309" s="120" t="s">
        <v>1341</v>
      </c>
      <c r="C309" s="223">
        <v>1054</v>
      </c>
      <c r="D309" s="242">
        <f t="shared" si="4"/>
        <v>956.3</v>
      </c>
      <c r="E309" s="243">
        <v>2010.3</v>
      </c>
      <c r="L309" s="238"/>
      <c r="M309" s="241"/>
    </row>
    <row r="310" spans="1:13" ht="16.5">
      <c r="A310" s="120">
        <v>2100499</v>
      </c>
      <c r="B310" s="120" t="s">
        <v>1342</v>
      </c>
      <c r="C310" s="223">
        <v>383</v>
      </c>
      <c r="D310" s="242">
        <f t="shared" si="4"/>
        <v>-52.259999999999991</v>
      </c>
      <c r="E310" s="243">
        <v>330.74</v>
      </c>
      <c r="L310" s="238"/>
      <c r="M310" s="241"/>
    </row>
    <row r="311" spans="1:13" ht="16.5">
      <c r="A311" s="120">
        <v>21006</v>
      </c>
      <c r="B311" s="171" t="s">
        <v>1343</v>
      </c>
      <c r="C311" s="223">
        <v>46</v>
      </c>
      <c r="D311" s="242">
        <f t="shared" si="4"/>
        <v>57.989999999999995</v>
      </c>
      <c r="E311" s="243">
        <v>103.99</v>
      </c>
      <c r="L311" s="237"/>
      <c r="M311" s="241"/>
    </row>
    <row r="312" spans="1:13" ht="16.5">
      <c r="A312" s="120">
        <v>2100601</v>
      </c>
      <c r="B312" s="120" t="s">
        <v>1344</v>
      </c>
      <c r="C312" s="223">
        <v>36</v>
      </c>
      <c r="D312" s="242">
        <f t="shared" si="4"/>
        <v>60</v>
      </c>
      <c r="E312" s="243">
        <v>96</v>
      </c>
      <c r="L312" s="238"/>
      <c r="M312" s="241"/>
    </row>
    <row r="313" spans="1:13" ht="16.5">
      <c r="A313" s="120">
        <v>2100699</v>
      </c>
      <c r="B313" s="120" t="s">
        <v>1345</v>
      </c>
      <c r="C313" s="223">
        <v>10</v>
      </c>
      <c r="D313" s="242">
        <f t="shared" si="4"/>
        <v>-2.0099999999999998</v>
      </c>
      <c r="E313" s="243">
        <v>7.99</v>
      </c>
      <c r="L313" s="238"/>
      <c r="M313" s="241"/>
    </row>
    <row r="314" spans="1:13" ht="16.5">
      <c r="A314" s="120">
        <v>21007</v>
      </c>
      <c r="B314" s="171" t="s">
        <v>1346</v>
      </c>
      <c r="C314" s="223">
        <v>1868</v>
      </c>
      <c r="D314" s="242">
        <f t="shared" si="4"/>
        <v>215.40814600000022</v>
      </c>
      <c r="E314" s="243">
        <v>2083.4081460000002</v>
      </c>
      <c r="L314" s="237"/>
      <c r="M314" s="241"/>
    </row>
    <row r="315" spans="1:13" ht="16.5">
      <c r="A315" s="120">
        <v>2100716</v>
      </c>
      <c r="B315" s="120" t="s">
        <v>1347</v>
      </c>
      <c r="C315" s="223">
        <v>75</v>
      </c>
      <c r="D315" s="242">
        <f t="shared" si="4"/>
        <v>19.130545999999995</v>
      </c>
      <c r="E315" s="243">
        <v>94.130545999999995</v>
      </c>
      <c r="L315" s="238"/>
      <c r="M315" s="241"/>
    </row>
    <row r="316" spans="1:13" ht="16.5">
      <c r="A316" s="120">
        <v>2100717</v>
      </c>
      <c r="B316" s="120" t="s">
        <v>1348</v>
      </c>
      <c r="C316" s="223">
        <v>1776</v>
      </c>
      <c r="D316" s="242">
        <f t="shared" si="4"/>
        <v>213.20759999999996</v>
      </c>
      <c r="E316" s="243">
        <v>1989.2076</v>
      </c>
      <c r="L316" s="238"/>
      <c r="M316" s="241"/>
    </row>
    <row r="317" spans="1:13" ht="16.5">
      <c r="A317" s="120">
        <v>2100799</v>
      </c>
      <c r="B317" s="120" t="s">
        <v>1349</v>
      </c>
      <c r="C317" s="223">
        <v>17</v>
      </c>
      <c r="D317" s="242">
        <f t="shared" si="4"/>
        <v>-16.93</v>
      </c>
      <c r="E317" s="243">
        <v>7.0000000000000007E-2</v>
      </c>
      <c r="L317" s="238"/>
      <c r="M317" s="241"/>
    </row>
    <row r="318" spans="1:13" ht="16.5">
      <c r="A318" s="120">
        <v>21011</v>
      </c>
      <c r="B318" s="171" t="s">
        <v>1350</v>
      </c>
      <c r="C318" s="223">
        <v>12802</v>
      </c>
      <c r="D318" s="242">
        <f t="shared" si="4"/>
        <v>1249.7934089999999</v>
      </c>
      <c r="E318" s="243">
        <f>SUM(E319:E322)</f>
        <v>14051.793409</v>
      </c>
      <c r="L318" s="237"/>
      <c r="M318" s="241"/>
    </row>
    <row r="319" spans="1:13" ht="16.5">
      <c r="A319" s="120">
        <v>2101101</v>
      </c>
      <c r="B319" s="120" t="s">
        <v>1351</v>
      </c>
      <c r="C319" s="223">
        <v>2268</v>
      </c>
      <c r="D319" s="242">
        <f t="shared" si="4"/>
        <v>691</v>
      </c>
      <c r="E319" s="280">
        <v>2959</v>
      </c>
      <c r="F319" s="266"/>
      <c r="L319" s="238"/>
      <c r="M319" s="241"/>
    </row>
    <row r="320" spans="1:13" ht="16.5">
      <c r="A320" s="120">
        <v>2101102</v>
      </c>
      <c r="B320" s="120" t="s">
        <v>1352</v>
      </c>
      <c r="C320" s="223">
        <v>6052</v>
      </c>
      <c r="D320" s="242">
        <f t="shared" si="4"/>
        <v>1074</v>
      </c>
      <c r="E320" s="280">
        <v>7126</v>
      </c>
      <c r="F320" s="266"/>
      <c r="L320" s="238"/>
      <c r="M320" s="241"/>
    </row>
    <row r="321" spans="1:13" ht="16.5">
      <c r="A321" s="120">
        <v>2101103</v>
      </c>
      <c r="B321" s="120" t="s">
        <v>1353</v>
      </c>
      <c r="C321" s="223">
        <v>800</v>
      </c>
      <c r="D321" s="242">
        <f t="shared" si="4"/>
        <v>-200</v>
      </c>
      <c r="E321" s="243">
        <v>600</v>
      </c>
      <c r="L321" s="238"/>
      <c r="M321" s="241"/>
    </row>
    <row r="322" spans="1:13" ht="16.5">
      <c r="A322" s="120">
        <v>2101199</v>
      </c>
      <c r="B322" s="120" t="s">
        <v>1354</v>
      </c>
      <c r="C322" s="223">
        <v>3682</v>
      </c>
      <c r="D322" s="242">
        <f t="shared" si="4"/>
        <v>-315.20659100000012</v>
      </c>
      <c r="E322" s="243">
        <v>3366.7934089999999</v>
      </c>
      <c r="L322" s="238"/>
      <c r="M322" s="241"/>
    </row>
    <row r="323" spans="1:13" ht="16.5">
      <c r="A323" s="120">
        <v>21012</v>
      </c>
      <c r="B323" s="171" t="s">
        <v>1355</v>
      </c>
      <c r="C323" s="223">
        <v>1397</v>
      </c>
      <c r="D323" s="242">
        <f t="shared" si="4"/>
        <v>176.53099999999995</v>
      </c>
      <c r="E323" s="243">
        <v>1573.5309999999999</v>
      </c>
      <c r="L323" s="237"/>
      <c r="M323" s="241"/>
    </row>
    <row r="324" spans="1:13" ht="16.5">
      <c r="A324" s="120">
        <v>2101201</v>
      </c>
      <c r="B324" s="120" t="s">
        <v>1356</v>
      </c>
      <c r="C324" s="223">
        <v>24</v>
      </c>
      <c r="D324" s="242">
        <f t="shared" si="4"/>
        <v>-4</v>
      </c>
      <c r="E324" s="243">
        <v>20</v>
      </c>
      <c r="L324" s="238"/>
      <c r="M324" s="241"/>
    </row>
    <row r="325" spans="1:13" ht="16.5">
      <c r="A325" s="120">
        <v>2101202</v>
      </c>
      <c r="B325" s="120" t="s">
        <v>1357</v>
      </c>
      <c r="C325" s="223">
        <v>1373</v>
      </c>
      <c r="D325" s="242">
        <f t="shared" si="4"/>
        <v>180.53099999999995</v>
      </c>
      <c r="E325" s="243">
        <v>1553.5309999999999</v>
      </c>
      <c r="L325" s="238"/>
      <c r="M325" s="241"/>
    </row>
    <row r="326" spans="1:13" ht="16.5">
      <c r="A326" s="120">
        <v>21013</v>
      </c>
      <c r="B326" s="171" t="s">
        <v>1358</v>
      </c>
      <c r="C326" s="223">
        <v>4871</v>
      </c>
      <c r="D326" s="242">
        <f t="shared" si="4"/>
        <v>-147</v>
      </c>
      <c r="E326" s="243">
        <v>4724</v>
      </c>
      <c r="L326" s="237"/>
      <c r="M326" s="241"/>
    </row>
    <row r="327" spans="1:13" ht="16.5">
      <c r="A327" s="120">
        <v>2101301</v>
      </c>
      <c r="B327" s="120" t="s">
        <v>1359</v>
      </c>
      <c r="C327" s="223">
        <v>3871</v>
      </c>
      <c r="D327" s="242">
        <f t="shared" ref="D327:D390" si="5">E327-C327</f>
        <v>633</v>
      </c>
      <c r="E327" s="243">
        <v>4504</v>
      </c>
      <c r="L327" s="238"/>
      <c r="M327" s="241"/>
    </row>
    <row r="328" spans="1:13" ht="16.5">
      <c r="A328" s="120">
        <v>2101399</v>
      </c>
      <c r="B328" s="120" t="s">
        <v>1360</v>
      </c>
      <c r="C328" s="223">
        <v>1000</v>
      </c>
      <c r="D328" s="242">
        <f t="shared" si="5"/>
        <v>-780</v>
      </c>
      <c r="E328" s="243">
        <v>220</v>
      </c>
      <c r="L328" s="238"/>
      <c r="M328" s="241"/>
    </row>
    <row r="329" spans="1:13" ht="16.5">
      <c r="A329" s="120">
        <v>21014</v>
      </c>
      <c r="B329" s="171" t="s">
        <v>1361</v>
      </c>
      <c r="C329" s="223">
        <v>386</v>
      </c>
      <c r="D329" s="242">
        <f t="shared" si="5"/>
        <v>16.004548</v>
      </c>
      <c r="E329" s="243">
        <v>402.004548</v>
      </c>
      <c r="L329" s="237"/>
      <c r="M329" s="241"/>
    </row>
    <row r="330" spans="1:13" ht="16.5">
      <c r="A330" s="120">
        <v>2101401</v>
      </c>
      <c r="B330" s="120" t="s">
        <v>1362</v>
      </c>
      <c r="C330" s="223">
        <v>386</v>
      </c>
      <c r="D330" s="242">
        <f t="shared" si="5"/>
        <v>16.004548</v>
      </c>
      <c r="E330" s="243">
        <v>402.004548</v>
      </c>
      <c r="L330" s="238"/>
      <c r="M330" s="241"/>
    </row>
    <row r="331" spans="1:13" ht="16.5">
      <c r="A331" s="120">
        <v>21015</v>
      </c>
      <c r="B331" s="171" t="s">
        <v>1363</v>
      </c>
      <c r="C331" s="223">
        <v>809</v>
      </c>
      <c r="D331" s="242">
        <f t="shared" si="5"/>
        <v>261.71885100000031</v>
      </c>
      <c r="E331" s="243">
        <v>1070.7188510000003</v>
      </c>
      <c r="L331" s="237"/>
      <c r="M331" s="241"/>
    </row>
    <row r="332" spans="1:13" ht="16.5">
      <c r="A332" s="120">
        <v>2101501</v>
      </c>
      <c r="B332" s="120" t="s">
        <v>1107</v>
      </c>
      <c r="C332" s="223">
        <v>402</v>
      </c>
      <c r="D332" s="242">
        <f t="shared" si="5"/>
        <v>163.9714120000001</v>
      </c>
      <c r="E332" s="243">
        <v>565.9714120000001</v>
      </c>
      <c r="L332" s="238"/>
      <c r="M332" s="241"/>
    </row>
    <row r="333" spans="1:13" ht="16.5">
      <c r="A333" s="120">
        <v>2101505</v>
      </c>
      <c r="B333" s="120" t="s">
        <v>1364</v>
      </c>
      <c r="C333" s="223">
        <v>45</v>
      </c>
      <c r="D333" s="242">
        <f t="shared" si="5"/>
        <v>-45</v>
      </c>
      <c r="E333" s="243">
        <v>0</v>
      </c>
      <c r="L333" s="238"/>
      <c r="M333" s="241"/>
    </row>
    <row r="334" spans="1:13" ht="16.5">
      <c r="A334" s="120">
        <v>2101506</v>
      </c>
      <c r="B334" s="120" t="s">
        <v>1365</v>
      </c>
      <c r="C334" s="223">
        <v>82</v>
      </c>
      <c r="D334" s="242">
        <f t="shared" si="5"/>
        <v>10.726607000000001</v>
      </c>
      <c r="E334" s="243">
        <v>92.726607000000001</v>
      </c>
      <c r="L334" s="238"/>
      <c r="M334" s="241"/>
    </row>
    <row r="335" spans="1:13" ht="16.5">
      <c r="A335" s="120">
        <v>2101550</v>
      </c>
      <c r="B335" s="120" t="s">
        <v>1115</v>
      </c>
      <c r="C335" s="223">
        <v>51</v>
      </c>
      <c r="D335" s="242">
        <f t="shared" si="5"/>
        <v>32.032000000000011</v>
      </c>
      <c r="E335" s="243">
        <v>83.032000000000011</v>
      </c>
      <c r="L335" s="238"/>
      <c r="M335" s="241"/>
    </row>
    <row r="336" spans="1:13" ht="16.5">
      <c r="A336" s="120">
        <v>2101599</v>
      </c>
      <c r="B336" s="120" t="s">
        <v>1366</v>
      </c>
      <c r="C336" s="223">
        <v>229</v>
      </c>
      <c r="D336" s="242">
        <f t="shared" si="5"/>
        <v>99.988832000000059</v>
      </c>
      <c r="E336" s="243">
        <v>328.98883200000006</v>
      </c>
      <c r="L336" s="238"/>
      <c r="M336" s="241"/>
    </row>
    <row r="337" spans="1:13" ht="16.5">
      <c r="A337" s="120">
        <v>21099</v>
      </c>
      <c r="B337" s="171" t="s">
        <v>1367</v>
      </c>
      <c r="C337" s="223">
        <v>1593</v>
      </c>
      <c r="D337" s="242">
        <f t="shared" si="5"/>
        <v>-1575.13</v>
      </c>
      <c r="E337" s="243">
        <v>17.87</v>
      </c>
      <c r="L337" s="237"/>
      <c r="M337" s="241"/>
    </row>
    <row r="338" spans="1:13" ht="16.5">
      <c r="A338" s="120">
        <v>2109999</v>
      </c>
      <c r="B338" s="120" t="s">
        <v>1368</v>
      </c>
      <c r="C338" s="223">
        <v>1593</v>
      </c>
      <c r="D338" s="242">
        <f t="shared" si="5"/>
        <v>-1575.13</v>
      </c>
      <c r="E338" s="243">
        <v>17.87</v>
      </c>
      <c r="L338" s="238"/>
      <c r="M338" s="241"/>
    </row>
    <row r="339" spans="1:13" s="247" customFormat="1" ht="16.5">
      <c r="A339" s="244">
        <v>211</v>
      </c>
      <c r="B339" s="251" t="s">
        <v>1369</v>
      </c>
      <c r="C339" s="245">
        <v>34378</v>
      </c>
      <c r="D339" s="242">
        <f t="shared" si="5"/>
        <v>7.2485969999979716</v>
      </c>
      <c r="E339" s="246">
        <f>E340+E343+E345+E351+E357+E362+E365+E367</f>
        <v>34385.248596999998</v>
      </c>
      <c r="G339" s="248"/>
      <c r="H339" s="259"/>
      <c r="I339" s="260"/>
      <c r="J339" s="260"/>
      <c r="L339" s="249"/>
      <c r="M339" s="250"/>
    </row>
    <row r="340" spans="1:13" ht="16.5">
      <c r="A340" s="120">
        <v>21101</v>
      </c>
      <c r="B340" s="171" t="s">
        <v>1370</v>
      </c>
      <c r="C340" s="223">
        <v>705</v>
      </c>
      <c r="D340" s="242">
        <f t="shared" si="5"/>
        <v>-55.890576999999894</v>
      </c>
      <c r="E340" s="243">
        <v>649.10942300000011</v>
      </c>
      <c r="L340" s="237"/>
      <c r="M340" s="241"/>
    </row>
    <row r="341" spans="1:13" ht="16.5">
      <c r="A341" s="120">
        <v>2110101</v>
      </c>
      <c r="B341" s="120" t="s">
        <v>1107</v>
      </c>
      <c r="C341" s="223">
        <v>705</v>
      </c>
      <c r="D341" s="242">
        <f t="shared" si="5"/>
        <v>-66.85057699999993</v>
      </c>
      <c r="E341" s="243">
        <v>638.14942300000007</v>
      </c>
      <c r="L341" s="238"/>
      <c r="M341" s="241"/>
    </row>
    <row r="342" spans="1:13">
      <c r="A342" s="120">
        <v>2110104</v>
      </c>
      <c r="B342" s="120" t="s">
        <v>1371</v>
      </c>
      <c r="C342" s="223">
        <v>0</v>
      </c>
      <c r="D342" s="242">
        <f t="shared" si="5"/>
        <v>10.96</v>
      </c>
      <c r="E342" s="243">
        <v>10.96</v>
      </c>
    </row>
    <row r="343" spans="1:13" ht="16.5">
      <c r="A343" s="120">
        <v>21102</v>
      </c>
      <c r="B343" s="171" t="s">
        <v>1372</v>
      </c>
      <c r="C343" s="223">
        <v>190</v>
      </c>
      <c r="D343" s="242">
        <f t="shared" si="5"/>
        <v>-122.05</v>
      </c>
      <c r="E343" s="243">
        <v>67.95</v>
      </c>
      <c r="L343" s="237"/>
      <c r="M343" s="241"/>
    </row>
    <row r="344" spans="1:13" ht="16.5">
      <c r="A344" s="120">
        <v>2110299</v>
      </c>
      <c r="B344" s="120" t="s">
        <v>1373</v>
      </c>
      <c r="C344" s="223">
        <v>190</v>
      </c>
      <c r="D344" s="242">
        <f t="shared" si="5"/>
        <v>-122.05</v>
      </c>
      <c r="E344" s="243">
        <v>67.95</v>
      </c>
      <c r="L344" s="238"/>
      <c r="M344" s="241"/>
    </row>
    <row r="345" spans="1:13" ht="16.5">
      <c r="A345" s="120">
        <v>21103</v>
      </c>
      <c r="B345" s="171" t="s">
        <v>1374</v>
      </c>
      <c r="C345" s="223">
        <v>8522</v>
      </c>
      <c r="D345" s="242">
        <f t="shared" si="5"/>
        <v>11989.791743000002</v>
      </c>
      <c r="E345" s="243">
        <f>SUM(E346:E350)</f>
        <v>20511.791743000002</v>
      </c>
      <c r="L345" s="237"/>
      <c r="M345" s="241"/>
    </row>
    <row r="346" spans="1:13" ht="16.5">
      <c r="A346" s="120">
        <v>2110301</v>
      </c>
      <c r="B346" s="120" t="s">
        <v>1375</v>
      </c>
      <c r="C346" s="223">
        <v>30</v>
      </c>
      <c r="D346" s="242">
        <f t="shared" si="5"/>
        <v>0</v>
      </c>
      <c r="E346" s="243">
        <v>30</v>
      </c>
      <c r="L346" s="238"/>
      <c r="M346" s="241"/>
    </row>
    <row r="347" spans="1:13" ht="16.5">
      <c r="A347" s="120">
        <v>2110302</v>
      </c>
      <c r="B347" s="120" t="s">
        <v>1376</v>
      </c>
      <c r="C347" s="223">
        <v>2599</v>
      </c>
      <c r="D347" s="242">
        <f t="shared" si="5"/>
        <v>5321.3609649999999</v>
      </c>
      <c r="E347" s="243">
        <v>7920.3609649999999</v>
      </c>
      <c r="L347" s="238"/>
      <c r="M347" s="241"/>
    </row>
    <row r="348" spans="1:13" ht="16.5">
      <c r="A348" s="120">
        <v>2110304</v>
      </c>
      <c r="B348" s="120" t="s">
        <v>1377</v>
      </c>
      <c r="C348" s="223">
        <v>1850</v>
      </c>
      <c r="D348" s="242">
        <f t="shared" si="5"/>
        <v>4004</v>
      </c>
      <c r="E348" s="280">
        <v>5854</v>
      </c>
      <c r="F348" s="266"/>
      <c r="G348" s="116"/>
      <c r="L348" s="238"/>
      <c r="M348" s="241"/>
    </row>
    <row r="349" spans="1:13" ht="16.5">
      <c r="A349" s="120">
        <v>2110307</v>
      </c>
      <c r="B349" s="120" t="s">
        <v>1378</v>
      </c>
      <c r="C349" s="223">
        <v>978</v>
      </c>
      <c r="D349" s="242">
        <f t="shared" si="5"/>
        <v>4214.7801769999996</v>
      </c>
      <c r="E349" s="243">
        <v>5192.7801769999996</v>
      </c>
      <c r="L349" s="238"/>
      <c r="M349" s="241"/>
    </row>
    <row r="350" spans="1:13" ht="16.5">
      <c r="A350" s="120">
        <v>2110399</v>
      </c>
      <c r="B350" s="120" t="s">
        <v>1379</v>
      </c>
      <c r="C350" s="223">
        <v>3065</v>
      </c>
      <c r="D350" s="242">
        <f t="shared" si="5"/>
        <v>-1550.3493990000002</v>
      </c>
      <c r="E350" s="243">
        <v>1514.6506009999998</v>
      </c>
      <c r="L350" s="238"/>
      <c r="M350" s="241"/>
    </row>
    <row r="351" spans="1:13" ht="16.5">
      <c r="A351" s="120">
        <v>21104</v>
      </c>
      <c r="B351" s="171" t="s">
        <v>1380</v>
      </c>
      <c r="C351" s="223">
        <v>2031</v>
      </c>
      <c r="D351" s="242">
        <f t="shared" si="5"/>
        <v>7943.5954419999998</v>
      </c>
      <c r="E351" s="243">
        <f>SUM(E352:E356)</f>
        <v>9974.5954419999998</v>
      </c>
      <c r="L351" s="237"/>
      <c r="M351" s="241"/>
    </row>
    <row r="352" spans="1:13" ht="16.5">
      <c r="A352" s="120">
        <v>2110401</v>
      </c>
      <c r="B352" s="120" t="s">
        <v>1381</v>
      </c>
      <c r="C352" s="223">
        <v>1688</v>
      </c>
      <c r="D352" s="242">
        <f t="shared" si="5"/>
        <v>-598.03958499999999</v>
      </c>
      <c r="E352" s="243">
        <v>1089.960415</v>
      </c>
      <c r="H352" s="259"/>
      <c r="L352" s="238"/>
      <c r="M352" s="241"/>
    </row>
    <row r="353" spans="1:13" ht="16.5">
      <c r="A353" s="120">
        <v>2110402</v>
      </c>
      <c r="B353" s="120" t="s">
        <v>1382</v>
      </c>
      <c r="C353" s="223">
        <v>313</v>
      </c>
      <c r="D353" s="242">
        <f t="shared" si="5"/>
        <v>5687</v>
      </c>
      <c r="E353" s="280">
        <v>6000</v>
      </c>
      <c r="L353" s="238"/>
      <c r="M353" s="241"/>
    </row>
    <row r="354" spans="1:13">
      <c r="A354" s="120">
        <v>2110404</v>
      </c>
      <c r="B354" s="120" t="s">
        <v>1383</v>
      </c>
      <c r="C354" s="223">
        <v>0</v>
      </c>
      <c r="D354" s="242">
        <f t="shared" si="5"/>
        <v>0</v>
      </c>
      <c r="E354" s="243">
        <v>0</v>
      </c>
    </row>
    <row r="355" spans="1:13" ht="16.5">
      <c r="A355" s="120">
        <v>2110406</v>
      </c>
      <c r="B355" s="120" t="s">
        <v>1384</v>
      </c>
      <c r="C355" s="223">
        <v>30</v>
      </c>
      <c r="D355" s="242">
        <f t="shared" si="5"/>
        <v>39.305026999999995</v>
      </c>
      <c r="E355" s="243">
        <v>69.305026999999995</v>
      </c>
      <c r="L355" s="238"/>
      <c r="M355" s="241"/>
    </row>
    <row r="356" spans="1:13">
      <c r="A356" s="120">
        <v>2110499</v>
      </c>
      <c r="B356" s="120" t="s">
        <v>1385</v>
      </c>
      <c r="C356" s="223">
        <v>0</v>
      </c>
      <c r="D356" s="242">
        <f t="shared" si="5"/>
        <v>2815.33</v>
      </c>
      <c r="E356" s="243">
        <v>2815.33</v>
      </c>
    </row>
    <row r="357" spans="1:13" ht="16.5">
      <c r="A357" s="120">
        <v>21105</v>
      </c>
      <c r="B357" s="171" t="s">
        <v>1386</v>
      </c>
      <c r="C357" s="223">
        <v>1206</v>
      </c>
      <c r="D357" s="242">
        <f t="shared" si="5"/>
        <v>76.880000000000109</v>
      </c>
      <c r="E357" s="243">
        <v>1282.8800000000001</v>
      </c>
      <c r="L357" s="237"/>
      <c r="M357" s="241"/>
    </row>
    <row r="358" spans="1:13" ht="16.5">
      <c r="A358" s="120">
        <v>2110501</v>
      </c>
      <c r="B358" s="120" t="s">
        <v>1387</v>
      </c>
      <c r="C358" s="223">
        <v>343</v>
      </c>
      <c r="D358" s="242">
        <f t="shared" si="5"/>
        <v>-4.5500000000000114</v>
      </c>
      <c r="E358" s="243">
        <v>338.45</v>
      </c>
      <c r="L358" s="238"/>
      <c r="M358" s="241"/>
    </row>
    <row r="359" spans="1:13" ht="16.5">
      <c r="A359" s="120">
        <v>2110502</v>
      </c>
      <c r="B359" s="120" t="s">
        <v>1388</v>
      </c>
      <c r="C359" s="223">
        <v>85</v>
      </c>
      <c r="D359" s="242">
        <f t="shared" si="5"/>
        <v>0</v>
      </c>
      <c r="E359" s="243">
        <v>85</v>
      </c>
      <c r="L359" s="238"/>
      <c r="M359" s="241"/>
    </row>
    <row r="360" spans="1:13" ht="16.5">
      <c r="A360" s="120">
        <v>2110506</v>
      </c>
      <c r="B360" s="120" t="s">
        <v>1389</v>
      </c>
      <c r="C360" s="223">
        <v>723</v>
      </c>
      <c r="D360" s="242">
        <f t="shared" si="5"/>
        <v>-256.82</v>
      </c>
      <c r="E360" s="243">
        <v>466.18</v>
      </c>
      <c r="L360" s="238"/>
      <c r="M360" s="241"/>
    </row>
    <row r="361" spans="1:13" ht="16.5">
      <c r="A361" s="120">
        <v>2110599</v>
      </c>
      <c r="B361" s="120" t="s">
        <v>1390</v>
      </c>
      <c r="C361" s="223">
        <v>55</v>
      </c>
      <c r="D361" s="242">
        <f t="shared" si="5"/>
        <v>338.25</v>
      </c>
      <c r="E361" s="243">
        <v>393.25</v>
      </c>
      <c r="L361" s="238"/>
      <c r="M361" s="241"/>
    </row>
    <row r="362" spans="1:13" ht="16.5">
      <c r="A362" s="120">
        <v>21106</v>
      </c>
      <c r="B362" s="171" t="s">
        <v>1391</v>
      </c>
      <c r="C362" s="223">
        <v>1804</v>
      </c>
      <c r="D362" s="242">
        <f t="shared" si="5"/>
        <v>-736.27</v>
      </c>
      <c r="E362" s="243">
        <v>1067.73</v>
      </c>
      <c r="L362" s="237"/>
      <c r="M362" s="241"/>
    </row>
    <row r="363" spans="1:13" ht="16.5">
      <c r="A363" s="120">
        <v>2110602</v>
      </c>
      <c r="B363" s="120" t="s">
        <v>1392</v>
      </c>
      <c r="C363" s="223">
        <v>1200</v>
      </c>
      <c r="D363" s="242">
        <f t="shared" si="5"/>
        <v>-195.47000000000003</v>
      </c>
      <c r="E363" s="243">
        <v>1004.53</v>
      </c>
      <c r="L363" s="238"/>
      <c r="M363" s="241"/>
    </row>
    <row r="364" spans="1:13" ht="16.5">
      <c r="A364" s="120">
        <v>2110699</v>
      </c>
      <c r="B364" s="120" t="s">
        <v>1393</v>
      </c>
      <c r="C364" s="223">
        <v>604</v>
      </c>
      <c r="D364" s="242">
        <f t="shared" si="5"/>
        <v>-540.79999999999995</v>
      </c>
      <c r="E364" s="243">
        <v>63.2</v>
      </c>
      <c r="L364" s="238"/>
      <c r="M364" s="241"/>
    </row>
    <row r="365" spans="1:13" ht="16.5">
      <c r="A365" s="120">
        <v>21111</v>
      </c>
      <c r="B365" s="171" t="s">
        <v>1394</v>
      </c>
      <c r="C365" s="223">
        <v>39</v>
      </c>
      <c r="D365" s="242">
        <f t="shared" si="5"/>
        <v>-39</v>
      </c>
      <c r="E365" s="243">
        <v>0</v>
      </c>
      <c r="L365" s="237"/>
      <c r="M365" s="241"/>
    </row>
    <row r="366" spans="1:13" ht="16.5">
      <c r="A366" s="120">
        <v>2111103</v>
      </c>
      <c r="B366" s="120" t="s">
        <v>1395</v>
      </c>
      <c r="C366" s="223">
        <v>39</v>
      </c>
      <c r="D366" s="242">
        <f t="shared" si="5"/>
        <v>-39</v>
      </c>
      <c r="E366" s="243">
        <v>0</v>
      </c>
      <c r="L366" s="238"/>
      <c r="M366" s="241"/>
    </row>
    <row r="367" spans="1:13" ht="16.5">
      <c r="A367" s="120">
        <v>21199</v>
      </c>
      <c r="B367" s="171" t="s">
        <v>1396</v>
      </c>
      <c r="C367" s="223">
        <v>19881</v>
      </c>
      <c r="D367" s="242">
        <f t="shared" si="5"/>
        <v>-19049.808011000001</v>
      </c>
      <c r="E367" s="243">
        <v>831.19198899999992</v>
      </c>
      <c r="L367" s="237"/>
      <c r="M367" s="241"/>
    </row>
    <row r="368" spans="1:13" ht="16.5">
      <c r="A368" s="120">
        <v>2119999</v>
      </c>
      <c r="B368" s="120" t="s">
        <v>1397</v>
      </c>
      <c r="C368" s="223">
        <v>19881</v>
      </c>
      <c r="D368" s="242">
        <f t="shared" si="5"/>
        <v>-19049.808011000001</v>
      </c>
      <c r="E368" s="243">
        <v>831.19198899999992</v>
      </c>
      <c r="L368" s="238"/>
      <c r="M368" s="241"/>
    </row>
    <row r="369" spans="1:13" s="247" customFormat="1" ht="16.5">
      <c r="A369" s="244">
        <v>212</v>
      </c>
      <c r="B369" s="251" t="s">
        <v>1398</v>
      </c>
      <c r="C369" s="245">
        <v>20402</v>
      </c>
      <c r="D369" s="242">
        <f t="shared" si="5"/>
        <v>-4312.7301220000008</v>
      </c>
      <c r="E369" s="246">
        <f>E370+E377+E379+E382+E384</f>
        <v>16089.269877999999</v>
      </c>
      <c r="G369" s="248"/>
      <c r="H369" s="260"/>
      <c r="I369" s="259"/>
      <c r="J369" s="260"/>
      <c r="L369" s="249"/>
      <c r="M369" s="250"/>
    </row>
    <row r="370" spans="1:13" ht="16.5">
      <c r="A370" s="120">
        <v>21201</v>
      </c>
      <c r="B370" s="171" t="s">
        <v>1399</v>
      </c>
      <c r="C370" s="223">
        <v>5382</v>
      </c>
      <c r="D370" s="242">
        <f t="shared" si="5"/>
        <v>-2619.7301219999999</v>
      </c>
      <c r="E370" s="243">
        <f>SUM(E371:E376)</f>
        <v>2762.2698780000001</v>
      </c>
      <c r="L370" s="237"/>
      <c r="M370" s="241"/>
    </row>
    <row r="371" spans="1:13" ht="16.5">
      <c r="A371" s="120">
        <v>2120101</v>
      </c>
      <c r="B371" s="120" t="s">
        <v>1107</v>
      </c>
      <c r="C371" s="223">
        <v>1337</v>
      </c>
      <c r="D371" s="242">
        <f t="shared" si="5"/>
        <v>-651.58520399999998</v>
      </c>
      <c r="E371" s="243">
        <v>685.41479600000002</v>
      </c>
      <c r="L371" s="238"/>
      <c r="M371" s="241"/>
    </row>
    <row r="372" spans="1:13">
      <c r="A372" s="120">
        <v>2120102</v>
      </c>
      <c r="B372" s="120" t="s">
        <v>1108</v>
      </c>
      <c r="C372" s="223">
        <v>0</v>
      </c>
      <c r="D372" s="242">
        <f t="shared" si="5"/>
        <v>268.28840000000002</v>
      </c>
      <c r="E372" s="243">
        <v>268.28840000000002</v>
      </c>
    </row>
    <row r="373" spans="1:13" ht="16.5">
      <c r="A373" s="120">
        <v>2120103</v>
      </c>
      <c r="B373" s="120" t="s">
        <v>1109</v>
      </c>
      <c r="C373" s="223">
        <v>258</v>
      </c>
      <c r="D373" s="242">
        <f t="shared" si="5"/>
        <v>104</v>
      </c>
      <c r="E373" s="243">
        <v>362</v>
      </c>
      <c r="L373" s="238"/>
      <c r="M373" s="241"/>
    </row>
    <row r="374" spans="1:13" ht="16.5">
      <c r="A374" s="120">
        <v>2120104</v>
      </c>
      <c r="B374" s="120" t="s">
        <v>1400</v>
      </c>
      <c r="C374" s="223">
        <v>1195</v>
      </c>
      <c r="D374" s="242">
        <f t="shared" si="5"/>
        <v>-216</v>
      </c>
      <c r="E374" s="280">
        <v>979</v>
      </c>
      <c r="F374" s="266"/>
      <c r="G374" s="266"/>
      <c r="L374" s="238"/>
      <c r="M374" s="241"/>
    </row>
    <row r="375" spans="1:13" ht="16.5">
      <c r="A375" s="120">
        <v>2120106</v>
      </c>
      <c r="B375" s="120" t="s">
        <v>1401</v>
      </c>
      <c r="C375" s="223">
        <v>321</v>
      </c>
      <c r="D375" s="242">
        <f t="shared" si="5"/>
        <v>126.56668200000001</v>
      </c>
      <c r="E375" s="243">
        <v>447.56668200000001</v>
      </c>
      <c r="L375" s="238"/>
      <c r="M375" s="241"/>
    </row>
    <row r="376" spans="1:13" ht="16.5">
      <c r="A376" s="120">
        <v>2120199</v>
      </c>
      <c r="B376" s="120" t="s">
        <v>1564</v>
      </c>
      <c r="C376" s="223">
        <v>2271</v>
      </c>
      <c r="D376" s="242">
        <f t="shared" si="5"/>
        <v>-2251</v>
      </c>
      <c r="E376" s="243">
        <v>20</v>
      </c>
      <c r="L376" s="238"/>
      <c r="M376" s="241"/>
    </row>
    <row r="377" spans="1:13" ht="16.5">
      <c r="A377" s="120">
        <v>21202</v>
      </c>
      <c r="B377" s="171" t="s">
        <v>1402</v>
      </c>
      <c r="C377" s="223">
        <v>384</v>
      </c>
      <c r="D377" s="242">
        <f t="shared" si="5"/>
        <v>100</v>
      </c>
      <c r="E377" s="243">
        <v>484</v>
      </c>
      <c r="L377" s="237"/>
      <c r="M377" s="241"/>
    </row>
    <row r="378" spans="1:13" ht="16.5">
      <c r="A378" s="120">
        <v>2120201</v>
      </c>
      <c r="B378" s="120" t="s">
        <v>1403</v>
      </c>
      <c r="C378" s="223">
        <v>384</v>
      </c>
      <c r="D378" s="242">
        <f t="shared" si="5"/>
        <v>100</v>
      </c>
      <c r="E378" s="243">
        <v>484</v>
      </c>
      <c r="L378" s="238"/>
      <c r="M378" s="241"/>
    </row>
    <row r="379" spans="1:13" ht="16.5">
      <c r="A379" s="120">
        <v>21203</v>
      </c>
      <c r="B379" s="171" t="s">
        <v>1404</v>
      </c>
      <c r="C379" s="223">
        <v>7118</v>
      </c>
      <c r="D379" s="242">
        <f t="shared" si="5"/>
        <v>3525</v>
      </c>
      <c r="E379" s="243">
        <f>SUM(E380:E381)</f>
        <v>10643</v>
      </c>
      <c r="L379" s="237"/>
      <c r="M379" s="241"/>
    </row>
    <row r="380" spans="1:13" ht="16.5">
      <c r="A380" s="120">
        <v>2120303</v>
      </c>
      <c r="B380" s="120" t="s">
        <v>1405</v>
      </c>
      <c r="C380" s="223">
        <v>6296</v>
      </c>
      <c r="D380" s="242">
        <f t="shared" si="5"/>
        <v>3933</v>
      </c>
      <c r="E380" s="280">
        <v>10229</v>
      </c>
      <c r="I380" s="259"/>
      <c r="L380" s="238"/>
      <c r="M380" s="241"/>
    </row>
    <row r="381" spans="1:13" ht="16.5">
      <c r="A381" s="120">
        <v>2120399</v>
      </c>
      <c r="B381" s="120" t="s">
        <v>1406</v>
      </c>
      <c r="C381" s="223">
        <v>822</v>
      </c>
      <c r="D381" s="242">
        <f t="shared" si="5"/>
        <v>-408</v>
      </c>
      <c r="E381" s="280">
        <v>414</v>
      </c>
      <c r="L381" s="238"/>
      <c r="M381" s="241"/>
    </row>
    <row r="382" spans="1:13" ht="16.5">
      <c r="A382" s="120">
        <v>21205</v>
      </c>
      <c r="B382" s="171" t="s">
        <v>1407</v>
      </c>
      <c r="C382" s="223">
        <v>5733</v>
      </c>
      <c r="D382" s="242">
        <f t="shared" si="5"/>
        <v>-3933</v>
      </c>
      <c r="E382" s="280">
        <v>1800</v>
      </c>
      <c r="L382" s="237"/>
      <c r="M382" s="241"/>
    </row>
    <row r="383" spans="1:13" ht="16.5">
      <c r="A383" s="120">
        <v>2120501</v>
      </c>
      <c r="B383" s="120" t="s">
        <v>1408</v>
      </c>
      <c r="C383" s="223">
        <v>5733</v>
      </c>
      <c r="D383" s="242">
        <f t="shared" si="5"/>
        <v>-3933</v>
      </c>
      <c r="E383" s="280">
        <v>1800</v>
      </c>
      <c r="F383" s="266"/>
      <c r="G383" s="116"/>
      <c r="L383" s="238"/>
      <c r="M383" s="241"/>
    </row>
    <row r="384" spans="1:13" ht="16.5">
      <c r="A384" s="120">
        <v>21299</v>
      </c>
      <c r="B384" s="171" t="s">
        <v>1409</v>
      </c>
      <c r="C384" s="223">
        <v>1372</v>
      </c>
      <c r="D384" s="242">
        <f t="shared" si="5"/>
        <v>-972</v>
      </c>
      <c r="E384" s="280">
        <v>400</v>
      </c>
      <c r="L384" s="237"/>
      <c r="M384" s="241"/>
    </row>
    <row r="385" spans="1:13" ht="16.5">
      <c r="A385" s="120">
        <v>2129999</v>
      </c>
      <c r="B385" s="120" t="s">
        <v>1410</v>
      </c>
      <c r="C385" s="223">
        <v>1372</v>
      </c>
      <c r="D385" s="242">
        <f t="shared" si="5"/>
        <v>-972</v>
      </c>
      <c r="E385" s="280">
        <v>400</v>
      </c>
      <c r="L385" s="238"/>
      <c r="M385" s="241"/>
    </row>
    <row r="386" spans="1:13" s="247" customFormat="1" ht="16.5">
      <c r="A386" s="244">
        <v>213</v>
      </c>
      <c r="B386" s="251" t="s">
        <v>1411</v>
      </c>
      <c r="C386" s="245">
        <v>116459</v>
      </c>
      <c r="D386" s="242">
        <f t="shared" si="5"/>
        <v>-15846.904077000014</v>
      </c>
      <c r="E386" s="280">
        <f>E387+E406+E418+E438+E445+E450+E453</f>
        <v>100612.09592299999</v>
      </c>
      <c r="G386" s="248"/>
      <c r="H386" s="260"/>
      <c r="I386" s="259"/>
      <c r="J386" s="260"/>
      <c r="L386" s="249"/>
      <c r="M386" s="250"/>
    </row>
    <row r="387" spans="1:13" ht="16.5">
      <c r="A387" s="120">
        <v>21301</v>
      </c>
      <c r="B387" s="171" t="s">
        <v>1412</v>
      </c>
      <c r="C387" s="223">
        <v>30988</v>
      </c>
      <c r="D387" s="242">
        <f t="shared" si="5"/>
        <v>-7534.3605769999958</v>
      </c>
      <c r="E387" s="280">
        <f>SUM(E388:E405)</f>
        <v>23453.639423000004</v>
      </c>
      <c r="L387" s="237"/>
      <c r="M387" s="241"/>
    </row>
    <row r="388" spans="1:13" ht="16.5">
      <c r="A388" s="120">
        <v>2130101</v>
      </c>
      <c r="B388" s="120" t="s">
        <v>1107</v>
      </c>
      <c r="C388" s="223">
        <v>4197</v>
      </c>
      <c r="D388" s="242">
        <f t="shared" si="5"/>
        <v>-2763.2181350000001</v>
      </c>
      <c r="E388" s="280">
        <v>1433.7818649999999</v>
      </c>
      <c r="L388" s="238"/>
      <c r="M388" s="241"/>
    </row>
    <row r="389" spans="1:13" ht="16.5">
      <c r="A389" s="120">
        <v>2130102</v>
      </c>
      <c r="B389" s="120" t="s">
        <v>1108</v>
      </c>
      <c r="C389" s="223">
        <v>105</v>
      </c>
      <c r="D389" s="242">
        <f t="shared" si="5"/>
        <v>-14.209999999999994</v>
      </c>
      <c r="E389" s="280">
        <v>90.79</v>
      </c>
      <c r="L389" s="238"/>
      <c r="M389" s="241"/>
    </row>
    <row r="390" spans="1:13" ht="16.5">
      <c r="A390" s="120">
        <v>2130104</v>
      </c>
      <c r="B390" s="120" t="s">
        <v>1115</v>
      </c>
      <c r="C390" s="223">
        <v>4232</v>
      </c>
      <c r="D390" s="242">
        <f t="shared" si="5"/>
        <v>1668</v>
      </c>
      <c r="E390" s="280">
        <v>5900</v>
      </c>
      <c r="L390" s="238"/>
      <c r="M390" s="241"/>
    </row>
    <row r="391" spans="1:13" ht="16.5">
      <c r="A391" s="120">
        <v>2130106</v>
      </c>
      <c r="B391" s="120" t="s">
        <v>1413</v>
      </c>
      <c r="C391" s="223">
        <v>610</v>
      </c>
      <c r="D391" s="242">
        <f t="shared" ref="D391:D454" si="6">E391-C391</f>
        <v>-192.47324099999997</v>
      </c>
      <c r="E391" s="280">
        <v>417.52675900000003</v>
      </c>
      <c r="L391" s="238"/>
      <c r="M391" s="241"/>
    </row>
    <row r="392" spans="1:13" ht="16.5">
      <c r="A392" s="120">
        <v>2130108</v>
      </c>
      <c r="B392" s="120" t="s">
        <v>1414</v>
      </c>
      <c r="C392" s="223">
        <v>464</v>
      </c>
      <c r="D392" s="242">
        <f t="shared" si="6"/>
        <v>136</v>
      </c>
      <c r="E392" s="280">
        <v>600</v>
      </c>
      <c r="L392" s="238"/>
      <c r="M392" s="241"/>
    </row>
    <row r="393" spans="1:13" ht="16.5">
      <c r="A393" s="120">
        <v>2130109</v>
      </c>
      <c r="B393" s="120" t="s">
        <v>1415</v>
      </c>
      <c r="C393" s="223">
        <v>110</v>
      </c>
      <c r="D393" s="242">
        <f t="shared" si="6"/>
        <v>43.360000000000014</v>
      </c>
      <c r="E393" s="280">
        <v>153.36000000000001</v>
      </c>
      <c r="L393" s="238"/>
      <c r="M393" s="241"/>
    </row>
    <row r="394" spans="1:13" ht="16.5">
      <c r="A394" s="120">
        <v>2130110</v>
      </c>
      <c r="B394" s="120" t="s">
        <v>1416</v>
      </c>
      <c r="C394" s="223">
        <v>379</v>
      </c>
      <c r="D394" s="242">
        <f t="shared" si="6"/>
        <v>-350.51</v>
      </c>
      <c r="E394" s="280">
        <v>28.49</v>
      </c>
      <c r="L394" s="238"/>
      <c r="M394" s="241"/>
    </row>
    <row r="395" spans="1:13" ht="16.5">
      <c r="A395" s="120">
        <v>2130111</v>
      </c>
      <c r="B395" s="120" t="s">
        <v>1417</v>
      </c>
      <c r="C395" s="223">
        <v>105</v>
      </c>
      <c r="D395" s="242">
        <f t="shared" si="6"/>
        <v>-32.5</v>
      </c>
      <c r="E395" s="280">
        <v>72.5</v>
      </c>
      <c r="L395" s="238"/>
      <c r="M395" s="241"/>
    </row>
    <row r="396" spans="1:13" ht="16.5">
      <c r="A396" s="120">
        <v>2130119</v>
      </c>
      <c r="B396" s="120" t="s">
        <v>1418</v>
      </c>
      <c r="C396" s="223">
        <v>387</v>
      </c>
      <c r="D396" s="242">
        <f t="shared" si="6"/>
        <v>-149.31</v>
      </c>
      <c r="E396" s="280">
        <v>237.69</v>
      </c>
      <c r="L396" s="238"/>
      <c r="M396" s="241"/>
    </row>
    <row r="397" spans="1:13" ht="16.5">
      <c r="A397" s="120">
        <v>2130122</v>
      </c>
      <c r="B397" s="120" t="s">
        <v>1419</v>
      </c>
      <c r="C397" s="223">
        <v>7108</v>
      </c>
      <c r="D397" s="242">
        <f t="shared" si="6"/>
        <v>2603</v>
      </c>
      <c r="E397" s="280">
        <v>9711</v>
      </c>
      <c r="L397" s="238"/>
      <c r="M397" s="241"/>
    </row>
    <row r="398" spans="1:13" ht="16.5">
      <c r="A398" s="120">
        <v>2130124</v>
      </c>
      <c r="B398" s="120" t="s">
        <v>1420</v>
      </c>
      <c r="C398" s="223">
        <v>730</v>
      </c>
      <c r="D398" s="242">
        <f t="shared" si="6"/>
        <v>-69.87</v>
      </c>
      <c r="E398" s="280">
        <v>660.13</v>
      </c>
      <c r="L398" s="238"/>
      <c r="M398" s="241"/>
    </row>
    <row r="399" spans="1:13" ht="16.5">
      <c r="A399" s="120">
        <v>2130125</v>
      </c>
      <c r="B399" s="120" t="s">
        <v>1421</v>
      </c>
      <c r="C399" s="223">
        <v>200</v>
      </c>
      <c r="D399" s="242">
        <f t="shared" si="6"/>
        <v>-194.3</v>
      </c>
      <c r="E399" s="280">
        <v>5.7</v>
      </c>
      <c r="L399" s="238"/>
      <c r="M399" s="241"/>
    </row>
    <row r="400" spans="1:13" ht="16.5">
      <c r="A400" s="120">
        <v>2130135</v>
      </c>
      <c r="B400" s="120" t="s">
        <v>1422</v>
      </c>
      <c r="C400" s="223">
        <v>6335</v>
      </c>
      <c r="D400" s="242">
        <f t="shared" si="6"/>
        <v>-5999</v>
      </c>
      <c r="E400" s="280">
        <v>336</v>
      </c>
      <c r="L400" s="238"/>
      <c r="M400" s="241"/>
    </row>
    <row r="401" spans="1:13">
      <c r="A401" s="120">
        <v>2130142</v>
      </c>
      <c r="B401" s="120" t="s">
        <v>1423</v>
      </c>
      <c r="C401" s="223">
        <v>0</v>
      </c>
      <c r="D401" s="242">
        <f t="shared" si="6"/>
        <v>229.02530000000002</v>
      </c>
      <c r="E401" s="280">
        <v>229.02530000000002</v>
      </c>
    </row>
    <row r="402" spans="1:13">
      <c r="A402" s="120">
        <v>2130148</v>
      </c>
      <c r="B402" s="120" t="s">
        <v>1424</v>
      </c>
      <c r="C402" s="223">
        <v>0</v>
      </c>
      <c r="D402" s="242">
        <f t="shared" si="6"/>
        <v>37.001300000000001</v>
      </c>
      <c r="E402" s="280">
        <v>37.001300000000001</v>
      </c>
    </row>
    <row r="403" spans="1:13" ht="16.5">
      <c r="A403" s="120">
        <v>2130152</v>
      </c>
      <c r="B403" s="120" t="s">
        <v>1425</v>
      </c>
      <c r="C403" s="223">
        <v>487</v>
      </c>
      <c r="D403" s="242">
        <f t="shared" si="6"/>
        <v>153.48339899999996</v>
      </c>
      <c r="E403" s="280">
        <v>640.48339899999996</v>
      </c>
      <c r="L403" s="238"/>
      <c r="M403" s="241"/>
    </row>
    <row r="404" spans="1:13" ht="16.5">
      <c r="A404" s="120">
        <v>2130153</v>
      </c>
      <c r="B404" s="120" t="s">
        <v>1426</v>
      </c>
      <c r="C404" s="223">
        <v>4134</v>
      </c>
      <c r="D404" s="242">
        <f t="shared" si="6"/>
        <v>-1973</v>
      </c>
      <c r="E404" s="280">
        <v>2161</v>
      </c>
      <c r="L404" s="238"/>
      <c r="M404" s="241"/>
    </row>
    <row r="405" spans="1:13" ht="16.5">
      <c r="A405" s="120">
        <v>2130199</v>
      </c>
      <c r="B405" s="120" t="s">
        <v>1427</v>
      </c>
      <c r="C405" s="223">
        <v>1405</v>
      </c>
      <c r="D405" s="242">
        <f t="shared" si="6"/>
        <v>-665.83920000000001</v>
      </c>
      <c r="E405" s="280">
        <v>739.16079999999999</v>
      </c>
      <c r="L405" s="238"/>
      <c r="M405" s="241"/>
    </row>
    <row r="406" spans="1:13" ht="16.5">
      <c r="A406" s="120">
        <v>21302</v>
      </c>
      <c r="B406" s="171" t="s">
        <v>1428</v>
      </c>
      <c r="C406" s="223">
        <v>18134</v>
      </c>
      <c r="D406" s="242">
        <f t="shared" si="6"/>
        <v>-10589.379731000001</v>
      </c>
      <c r="E406" s="243">
        <f>SUM(E407:E417)</f>
        <v>7544.620269</v>
      </c>
      <c r="L406" s="237"/>
      <c r="M406" s="241"/>
    </row>
    <row r="407" spans="1:13" ht="16.5">
      <c r="A407" s="120">
        <v>2130201</v>
      </c>
      <c r="B407" s="120" t="s">
        <v>1107</v>
      </c>
      <c r="C407" s="223">
        <v>440</v>
      </c>
      <c r="D407" s="242">
        <f t="shared" si="6"/>
        <v>144.98043100000007</v>
      </c>
      <c r="E407" s="243">
        <v>584.98043100000007</v>
      </c>
      <c r="L407" s="238"/>
      <c r="M407" s="241"/>
    </row>
    <row r="408" spans="1:13" ht="16.5">
      <c r="A408" s="120">
        <v>2130204</v>
      </c>
      <c r="B408" s="120" t="s">
        <v>1429</v>
      </c>
      <c r="C408" s="223">
        <v>1171</v>
      </c>
      <c r="D408" s="242">
        <f t="shared" si="6"/>
        <v>383.95323999999982</v>
      </c>
      <c r="E408" s="243">
        <v>1554.9532399999998</v>
      </c>
      <c r="L408" s="238"/>
      <c r="M408" s="241"/>
    </row>
    <row r="409" spans="1:13" ht="16.5">
      <c r="A409" s="120">
        <v>2130205</v>
      </c>
      <c r="B409" s="120" t="s">
        <v>1430</v>
      </c>
      <c r="C409" s="223">
        <v>1508</v>
      </c>
      <c r="D409" s="242">
        <f t="shared" si="6"/>
        <v>-622.86</v>
      </c>
      <c r="E409" s="280">
        <v>885.14</v>
      </c>
      <c r="L409" s="238"/>
      <c r="M409" s="241"/>
    </row>
    <row r="410" spans="1:13" ht="16.5">
      <c r="A410" s="120">
        <v>2130207</v>
      </c>
      <c r="B410" s="120" t="s">
        <v>1431</v>
      </c>
      <c r="C410" s="223">
        <v>1950</v>
      </c>
      <c r="D410" s="242">
        <f t="shared" si="6"/>
        <v>-1532.6590000000001</v>
      </c>
      <c r="E410" s="280">
        <v>417.34100000000001</v>
      </c>
      <c r="L410" s="238"/>
      <c r="M410" s="241"/>
    </row>
    <row r="411" spans="1:13" ht="16.5">
      <c r="A411" s="120">
        <v>2130209</v>
      </c>
      <c r="B411" s="120" t="s">
        <v>1432</v>
      </c>
      <c r="C411" s="223">
        <v>3999</v>
      </c>
      <c r="D411" s="242">
        <f t="shared" si="6"/>
        <v>-2963</v>
      </c>
      <c r="E411" s="280">
        <v>1036</v>
      </c>
      <c r="L411" s="238"/>
      <c r="M411" s="241"/>
    </row>
    <row r="412" spans="1:13" ht="16.5">
      <c r="A412" s="120">
        <v>2130211</v>
      </c>
      <c r="B412" s="120" t="s">
        <v>1433</v>
      </c>
      <c r="C412" s="223">
        <v>11</v>
      </c>
      <c r="D412" s="242">
        <f t="shared" si="6"/>
        <v>-10.9</v>
      </c>
      <c r="E412" s="280">
        <v>0.1</v>
      </c>
      <c r="L412" s="238"/>
      <c r="M412" s="241"/>
    </row>
    <row r="413" spans="1:13" ht="16.5">
      <c r="A413" s="120">
        <v>2130212</v>
      </c>
      <c r="B413" s="120" t="s">
        <v>1434</v>
      </c>
      <c r="C413" s="223">
        <v>59</v>
      </c>
      <c r="D413" s="242">
        <f t="shared" si="6"/>
        <v>-36.010000000000005</v>
      </c>
      <c r="E413" s="280">
        <v>22.99</v>
      </c>
      <c r="L413" s="238"/>
      <c r="M413" s="241"/>
    </row>
    <row r="414" spans="1:13" ht="16.5">
      <c r="A414" s="120">
        <v>2130213</v>
      </c>
      <c r="B414" s="120" t="s">
        <v>1435</v>
      </c>
      <c r="C414" s="223">
        <v>244</v>
      </c>
      <c r="D414" s="242">
        <f t="shared" si="6"/>
        <v>-54.050000000000011</v>
      </c>
      <c r="E414" s="280">
        <v>189.95</v>
      </c>
      <c r="L414" s="238"/>
      <c r="M414" s="241"/>
    </row>
    <row r="415" spans="1:13" ht="16.5">
      <c r="A415" s="120">
        <v>2130226</v>
      </c>
      <c r="B415" s="120" t="s">
        <v>1437</v>
      </c>
      <c r="C415" s="223">
        <v>100</v>
      </c>
      <c r="D415" s="242">
        <f t="shared" si="6"/>
        <v>1221.1768</v>
      </c>
      <c r="E415" s="280">
        <v>1321.1768</v>
      </c>
      <c r="L415" s="238"/>
      <c r="M415" s="241"/>
    </row>
    <row r="416" spans="1:13" ht="16.5">
      <c r="A416" s="120">
        <v>2130234</v>
      </c>
      <c r="B416" s="120" t="s">
        <v>1438</v>
      </c>
      <c r="C416" s="223">
        <v>1170</v>
      </c>
      <c r="D416" s="242">
        <f t="shared" si="6"/>
        <v>-938.01120200000003</v>
      </c>
      <c r="E416" s="280">
        <v>231.988798</v>
      </c>
      <c r="L416" s="238"/>
      <c r="M416" s="241"/>
    </row>
    <row r="417" spans="1:13" ht="16.5">
      <c r="A417" s="120">
        <v>2130299</v>
      </c>
      <c r="B417" s="120" t="s">
        <v>1439</v>
      </c>
      <c r="C417" s="223">
        <v>7482</v>
      </c>
      <c r="D417" s="242">
        <f t="shared" si="6"/>
        <v>-6182</v>
      </c>
      <c r="E417" s="280">
        <v>1300</v>
      </c>
      <c r="L417" s="238"/>
      <c r="M417" s="241"/>
    </row>
    <row r="418" spans="1:13" ht="16.5">
      <c r="A418" s="120">
        <v>21303</v>
      </c>
      <c r="B418" s="171" t="s">
        <v>1440</v>
      </c>
      <c r="C418" s="223">
        <v>19974</v>
      </c>
      <c r="D418" s="242">
        <f t="shared" si="6"/>
        <v>-2408.2654670000011</v>
      </c>
      <c r="E418" s="280">
        <f>SUM(E419:E437)</f>
        <v>17565.734532999999</v>
      </c>
      <c r="L418" s="237"/>
      <c r="M418" s="241"/>
    </row>
    <row r="419" spans="1:13" ht="16.5">
      <c r="A419" s="120">
        <v>2130301</v>
      </c>
      <c r="B419" s="120" t="s">
        <v>1107</v>
      </c>
      <c r="C419" s="223">
        <v>577</v>
      </c>
      <c r="D419" s="242">
        <f t="shared" si="6"/>
        <v>206.74221399999999</v>
      </c>
      <c r="E419" s="280">
        <v>783.74221399999999</v>
      </c>
      <c r="L419" s="238"/>
      <c r="M419" s="241"/>
    </row>
    <row r="420" spans="1:13" ht="16.5">
      <c r="A420" s="120">
        <v>2130303</v>
      </c>
      <c r="B420" s="120" t="s">
        <v>1109</v>
      </c>
      <c r="C420" s="223">
        <v>596</v>
      </c>
      <c r="D420" s="242">
        <f t="shared" si="6"/>
        <v>47.25917000000004</v>
      </c>
      <c r="E420" s="280">
        <v>643.25917000000004</v>
      </c>
      <c r="L420" s="238"/>
      <c r="M420" s="241"/>
    </row>
    <row r="421" spans="1:13" ht="16.5">
      <c r="A421" s="120">
        <v>2130305</v>
      </c>
      <c r="B421" s="120" t="s">
        <v>1441</v>
      </c>
      <c r="C421" s="223">
        <v>13498</v>
      </c>
      <c r="D421" s="242">
        <f t="shared" si="6"/>
        <v>-2840.6601279999995</v>
      </c>
      <c r="E421" s="280">
        <v>10657.339872</v>
      </c>
      <c r="L421" s="238"/>
      <c r="M421" s="241"/>
    </row>
    <row r="422" spans="1:13" ht="16.5">
      <c r="A422" s="120">
        <v>2130306</v>
      </c>
      <c r="B422" s="120" t="s">
        <v>1442</v>
      </c>
      <c r="C422" s="223">
        <v>224</v>
      </c>
      <c r="D422" s="242">
        <f t="shared" si="6"/>
        <v>142.45708200000001</v>
      </c>
      <c r="E422" s="280">
        <v>366.45708200000001</v>
      </c>
      <c r="L422" s="238"/>
      <c r="M422" s="241"/>
    </row>
    <row r="423" spans="1:13">
      <c r="A423" s="120">
        <v>2130308</v>
      </c>
      <c r="B423" s="120" t="s">
        <v>1443</v>
      </c>
      <c r="C423" s="223">
        <v>0</v>
      </c>
      <c r="D423" s="242">
        <f t="shared" si="6"/>
        <v>150</v>
      </c>
      <c r="E423" s="280">
        <v>150</v>
      </c>
    </row>
    <row r="424" spans="1:13" ht="16.5">
      <c r="A424" s="120">
        <v>2130310</v>
      </c>
      <c r="B424" s="120" t="s">
        <v>1444</v>
      </c>
      <c r="C424" s="223">
        <v>262</v>
      </c>
      <c r="D424" s="242">
        <f t="shared" si="6"/>
        <v>-191.721744</v>
      </c>
      <c r="E424" s="280">
        <v>70.278255999999999</v>
      </c>
      <c r="L424" s="238"/>
      <c r="M424" s="241"/>
    </row>
    <row r="425" spans="1:13" ht="16.5">
      <c r="A425" s="120">
        <v>2130311</v>
      </c>
      <c r="B425" s="120" t="s">
        <v>1445</v>
      </c>
      <c r="C425" s="223">
        <v>53</v>
      </c>
      <c r="D425" s="242">
        <f t="shared" si="6"/>
        <v>16.440699999999993</v>
      </c>
      <c r="E425" s="280">
        <v>69.440699999999993</v>
      </c>
      <c r="L425" s="238"/>
      <c r="M425" s="241"/>
    </row>
    <row r="426" spans="1:13" ht="16.5">
      <c r="A426" s="120">
        <v>2130312</v>
      </c>
      <c r="B426" s="120" t="s">
        <v>1446</v>
      </c>
      <c r="C426" s="223">
        <v>96</v>
      </c>
      <c r="D426" s="242">
        <f t="shared" si="6"/>
        <v>39.283308000000005</v>
      </c>
      <c r="E426" s="280">
        <v>135.28330800000001</v>
      </c>
      <c r="L426" s="238"/>
      <c r="M426" s="241"/>
    </row>
    <row r="427" spans="1:13" ht="16.5">
      <c r="A427" s="120">
        <v>2130313</v>
      </c>
      <c r="B427" s="120" t="s">
        <v>1447</v>
      </c>
      <c r="C427" s="223">
        <v>143</v>
      </c>
      <c r="D427" s="242">
        <f t="shared" si="6"/>
        <v>57.282504000000017</v>
      </c>
      <c r="E427" s="280">
        <v>200.28250400000002</v>
      </c>
      <c r="L427" s="238"/>
      <c r="M427" s="241"/>
    </row>
    <row r="428" spans="1:13" ht="16.5">
      <c r="A428" s="120">
        <v>2130314</v>
      </c>
      <c r="B428" s="120" t="s">
        <v>1448</v>
      </c>
      <c r="C428" s="223">
        <v>577</v>
      </c>
      <c r="D428" s="242">
        <f t="shared" si="6"/>
        <v>-423.29</v>
      </c>
      <c r="E428" s="280">
        <v>153.70999999999998</v>
      </c>
      <c r="L428" s="238"/>
      <c r="M428" s="241"/>
    </row>
    <row r="429" spans="1:13" ht="16.5">
      <c r="A429" s="120">
        <v>2130315</v>
      </c>
      <c r="B429" s="120" t="s">
        <v>1449</v>
      </c>
      <c r="C429" s="223">
        <v>51</v>
      </c>
      <c r="D429" s="242">
        <f t="shared" si="6"/>
        <v>1536.82204</v>
      </c>
      <c r="E429" s="280">
        <v>1587.82204</v>
      </c>
      <c r="L429" s="238"/>
      <c r="M429" s="241"/>
    </row>
    <row r="430" spans="1:13" ht="16.5">
      <c r="A430" s="120">
        <v>2130316</v>
      </c>
      <c r="B430" s="120" t="s">
        <v>1450</v>
      </c>
      <c r="C430" s="223">
        <v>75</v>
      </c>
      <c r="D430" s="242">
        <f t="shared" si="6"/>
        <v>10.5</v>
      </c>
      <c r="E430" s="243">
        <v>85.5</v>
      </c>
      <c r="L430" s="238"/>
      <c r="M430" s="241"/>
    </row>
    <row r="431" spans="1:13" ht="16.5">
      <c r="A431" s="120">
        <v>2130319</v>
      </c>
      <c r="B431" s="120" t="s">
        <v>1451</v>
      </c>
      <c r="C431" s="223">
        <v>1052</v>
      </c>
      <c r="D431" s="242">
        <f t="shared" si="6"/>
        <v>0.33999999999991815</v>
      </c>
      <c r="E431" s="243">
        <v>1052.3399999999999</v>
      </c>
      <c r="L431" s="238"/>
      <c r="M431" s="241"/>
    </row>
    <row r="432" spans="1:13" ht="16.5">
      <c r="A432" s="120">
        <v>2130321</v>
      </c>
      <c r="B432" s="120" t="s">
        <v>1452</v>
      </c>
      <c r="C432" s="223">
        <v>878</v>
      </c>
      <c r="D432" s="242">
        <f t="shared" si="6"/>
        <v>-760.19</v>
      </c>
      <c r="E432" s="243">
        <v>117.81</v>
      </c>
      <c r="L432" s="238"/>
      <c r="M432" s="241"/>
    </row>
    <row r="433" spans="1:13" ht="16.5">
      <c r="A433" s="120">
        <v>2130322</v>
      </c>
      <c r="B433" s="120" t="s">
        <v>1453</v>
      </c>
      <c r="C433" s="223">
        <v>61</v>
      </c>
      <c r="D433" s="242">
        <f t="shared" si="6"/>
        <v>31.189387000000011</v>
      </c>
      <c r="E433" s="243">
        <v>92.189387000000011</v>
      </c>
      <c r="L433" s="238"/>
      <c r="M433" s="241"/>
    </row>
    <row r="434" spans="1:13" ht="16.5">
      <c r="A434" s="120">
        <v>2130333</v>
      </c>
      <c r="B434" s="120" t="s">
        <v>1436</v>
      </c>
      <c r="C434" s="223">
        <v>62</v>
      </c>
      <c r="D434" s="242">
        <f t="shared" si="6"/>
        <v>4.4599999999999937</v>
      </c>
      <c r="E434" s="243">
        <v>66.459999999999994</v>
      </c>
      <c r="L434" s="238"/>
      <c r="M434" s="241"/>
    </row>
    <row r="435" spans="1:13">
      <c r="A435" s="120">
        <v>2130334</v>
      </c>
      <c r="B435" s="120" t="s">
        <v>1454</v>
      </c>
      <c r="C435" s="223">
        <v>0</v>
      </c>
      <c r="D435" s="242">
        <f t="shared" si="6"/>
        <v>863.27</v>
      </c>
      <c r="E435" s="243">
        <v>863.27</v>
      </c>
    </row>
    <row r="436" spans="1:13" ht="16.5">
      <c r="A436" s="120">
        <v>2130335</v>
      </c>
      <c r="B436" s="120" t="s">
        <v>1455</v>
      </c>
      <c r="C436" s="223">
        <v>11</v>
      </c>
      <c r="D436" s="242">
        <f t="shared" si="6"/>
        <v>0</v>
      </c>
      <c r="E436" s="243">
        <v>11</v>
      </c>
      <c r="L436" s="238"/>
      <c r="M436" s="241"/>
    </row>
    <row r="437" spans="1:13" ht="16.5">
      <c r="A437" s="120">
        <v>2130399</v>
      </c>
      <c r="B437" s="120" t="s">
        <v>1456</v>
      </c>
      <c r="C437" s="223">
        <v>1758</v>
      </c>
      <c r="D437" s="242">
        <f t="shared" si="6"/>
        <v>-1298.45</v>
      </c>
      <c r="E437" s="243">
        <v>459.55</v>
      </c>
      <c r="L437" s="238"/>
      <c r="M437" s="241"/>
    </row>
    <row r="438" spans="1:13" ht="16.5">
      <c r="A438" s="120">
        <v>21305</v>
      </c>
      <c r="B438" s="171" t="s">
        <v>1457</v>
      </c>
      <c r="C438" s="223">
        <v>27136</v>
      </c>
      <c r="D438" s="242">
        <f t="shared" si="6"/>
        <v>11113.068429999992</v>
      </c>
      <c r="E438" s="243">
        <f>SUM(E439:E444)</f>
        <v>38249.068429999992</v>
      </c>
      <c r="L438" s="237"/>
      <c r="M438" s="241"/>
    </row>
    <row r="439" spans="1:13" ht="16.5">
      <c r="A439" s="120">
        <v>2130501</v>
      </c>
      <c r="B439" s="120" t="s">
        <v>1107</v>
      </c>
      <c r="C439" s="223">
        <v>109</v>
      </c>
      <c r="D439" s="242">
        <f t="shared" si="6"/>
        <v>37.602436000000012</v>
      </c>
      <c r="E439" s="243">
        <v>146.60243600000001</v>
      </c>
      <c r="L439" s="238"/>
      <c r="M439" s="241"/>
    </row>
    <row r="440" spans="1:13" ht="16.5">
      <c r="A440" s="120">
        <v>2130504</v>
      </c>
      <c r="B440" s="120" t="s">
        <v>1458</v>
      </c>
      <c r="C440" s="223">
        <v>2205</v>
      </c>
      <c r="D440" s="242">
        <f t="shared" si="6"/>
        <v>12973.835617999999</v>
      </c>
      <c r="E440" s="280">
        <v>15178.835617999999</v>
      </c>
      <c r="L440" s="238"/>
      <c r="M440" s="241"/>
    </row>
    <row r="441" spans="1:13" ht="16.5">
      <c r="A441" s="120">
        <v>2130505</v>
      </c>
      <c r="B441" s="120" t="s">
        <v>1459</v>
      </c>
      <c r="C441" s="223">
        <v>17998</v>
      </c>
      <c r="D441" s="242">
        <f t="shared" si="6"/>
        <v>126</v>
      </c>
      <c r="E441" s="280">
        <v>18124</v>
      </c>
      <c r="H441" s="259"/>
      <c r="L441" s="238"/>
      <c r="M441" s="241"/>
    </row>
    <row r="442" spans="1:13" ht="16.5">
      <c r="A442" s="120">
        <v>2130506</v>
      </c>
      <c r="B442" s="120" t="s">
        <v>1460</v>
      </c>
      <c r="C442" s="223">
        <v>2776</v>
      </c>
      <c r="D442" s="242">
        <f t="shared" si="6"/>
        <v>-2773.1630909999999</v>
      </c>
      <c r="E442" s="243">
        <v>2.8369089999999999</v>
      </c>
      <c r="L442" s="238"/>
      <c r="M442" s="241"/>
    </row>
    <row r="443" spans="1:13" ht="16.5">
      <c r="A443" s="120">
        <v>2130550</v>
      </c>
      <c r="B443" s="120" t="s">
        <v>1115</v>
      </c>
      <c r="C443" s="223">
        <v>112</v>
      </c>
      <c r="D443" s="242">
        <f t="shared" si="6"/>
        <v>53.546222</v>
      </c>
      <c r="E443" s="243">
        <v>165.546222</v>
      </c>
      <c r="L443" s="238"/>
      <c r="M443" s="241"/>
    </row>
    <row r="444" spans="1:13" ht="16.5">
      <c r="A444" s="120">
        <v>2130599</v>
      </c>
      <c r="B444" s="120" t="s">
        <v>1461</v>
      </c>
      <c r="C444" s="223">
        <v>3936</v>
      </c>
      <c r="D444" s="242">
        <f t="shared" si="6"/>
        <v>695.24724499999957</v>
      </c>
      <c r="E444" s="243">
        <v>4631.2472449999996</v>
      </c>
      <c r="L444" s="238"/>
      <c r="M444" s="241"/>
    </row>
    <row r="445" spans="1:13" ht="16.5">
      <c r="A445" s="120">
        <v>21307</v>
      </c>
      <c r="B445" s="171" t="s">
        <v>1462</v>
      </c>
      <c r="C445" s="223">
        <v>16879</v>
      </c>
      <c r="D445" s="242">
        <f t="shared" si="6"/>
        <v>-6819.9147429999994</v>
      </c>
      <c r="E445" s="243">
        <f>SUM(E446:E449)</f>
        <v>10059.085257000001</v>
      </c>
      <c r="L445" s="237"/>
      <c r="M445" s="241"/>
    </row>
    <row r="446" spans="1:13" ht="16.5">
      <c r="A446" s="120">
        <v>2130701</v>
      </c>
      <c r="B446" s="120" t="s">
        <v>1463</v>
      </c>
      <c r="C446" s="223">
        <v>7409</v>
      </c>
      <c r="D446" s="242">
        <f t="shared" si="6"/>
        <v>-5671.58</v>
      </c>
      <c r="E446" s="243">
        <v>1737.42</v>
      </c>
      <c r="L446" s="238"/>
      <c r="M446" s="241"/>
    </row>
    <row r="447" spans="1:13" ht="16.5">
      <c r="A447" s="120">
        <v>2130705</v>
      </c>
      <c r="B447" s="120" t="s">
        <v>1464</v>
      </c>
      <c r="C447" s="223">
        <v>8855</v>
      </c>
      <c r="D447" s="242">
        <f t="shared" si="6"/>
        <v>-861.00301300000046</v>
      </c>
      <c r="E447" s="243">
        <v>7993.9969869999995</v>
      </c>
      <c r="L447" s="238"/>
      <c r="M447" s="241"/>
    </row>
    <row r="448" spans="1:13" ht="16.5">
      <c r="A448" s="120">
        <v>2130706</v>
      </c>
      <c r="B448" s="120" t="s">
        <v>1465</v>
      </c>
      <c r="C448" s="223">
        <v>328</v>
      </c>
      <c r="D448" s="242">
        <f t="shared" si="6"/>
        <v>-0.3317299999999932</v>
      </c>
      <c r="E448" s="243">
        <v>327.66827000000001</v>
      </c>
      <c r="L448" s="238"/>
      <c r="M448" s="241"/>
    </row>
    <row r="449" spans="1:13" ht="16.5">
      <c r="A449" s="120">
        <v>2130799</v>
      </c>
      <c r="B449" s="120" t="s">
        <v>1466</v>
      </c>
      <c r="C449" s="223">
        <v>287</v>
      </c>
      <c r="D449" s="242">
        <f t="shared" si="6"/>
        <v>-287</v>
      </c>
      <c r="E449" s="243">
        <v>0</v>
      </c>
      <c r="L449" s="238"/>
      <c r="M449" s="241"/>
    </row>
    <row r="450" spans="1:13" ht="16.5">
      <c r="A450" s="120">
        <v>21308</v>
      </c>
      <c r="B450" s="171" t="s">
        <v>1467</v>
      </c>
      <c r="C450" s="223">
        <v>3291</v>
      </c>
      <c r="D450" s="242">
        <f t="shared" si="6"/>
        <v>404.66801100000021</v>
      </c>
      <c r="E450" s="243">
        <v>3695.6680110000002</v>
      </c>
      <c r="L450" s="237"/>
      <c r="M450" s="241"/>
    </row>
    <row r="451" spans="1:13" ht="16.5">
      <c r="A451" s="120">
        <v>2130803</v>
      </c>
      <c r="B451" s="120" t="s">
        <v>1468</v>
      </c>
      <c r="C451" s="223">
        <v>2196</v>
      </c>
      <c r="D451" s="242">
        <f t="shared" si="6"/>
        <v>545.14601300000004</v>
      </c>
      <c r="E451" s="243">
        <v>2741.146013</v>
      </c>
      <c r="L451" s="238"/>
      <c r="M451" s="241"/>
    </row>
    <row r="452" spans="1:13" ht="16.5">
      <c r="A452" s="120">
        <v>2130804</v>
      </c>
      <c r="B452" s="120" t="s">
        <v>1469</v>
      </c>
      <c r="C452" s="223">
        <v>1095</v>
      </c>
      <c r="D452" s="242">
        <f t="shared" si="6"/>
        <v>-140.47800199999995</v>
      </c>
      <c r="E452" s="243">
        <v>954.52199800000005</v>
      </c>
      <c r="L452" s="238"/>
      <c r="M452" s="241"/>
    </row>
    <row r="453" spans="1:13" ht="16.5">
      <c r="A453" s="120">
        <v>21399</v>
      </c>
      <c r="B453" s="171" t="s">
        <v>1470</v>
      </c>
      <c r="C453" s="223">
        <v>57</v>
      </c>
      <c r="D453" s="242">
        <f t="shared" si="6"/>
        <v>-12.719999999999999</v>
      </c>
      <c r="E453" s="243">
        <v>44.28</v>
      </c>
      <c r="L453" s="237"/>
      <c r="M453" s="241"/>
    </row>
    <row r="454" spans="1:13" ht="16.5">
      <c r="A454" s="120">
        <v>2139999</v>
      </c>
      <c r="B454" s="120" t="s">
        <v>1471</v>
      </c>
      <c r="C454" s="223">
        <v>57</v>
      </c>
      <c r="D454" s="242">
        <f t="shared" si="6"/>
        <v>-12.719999999999999</v>
      </c>
      <c r="E454" s="243">
        <v>44.28</v>
      </c>
      <c r="L454" s="238"/>
      <c r="M454" s="241"/>
    </row>
    <row r="455" spans="1:13" s="247" customFormat="1" ht="16.5">
      <c r="A455" s="244">
        <v>214</v>
      </c>
      <c r="B455" s="251" t="s">
        <v>1472</v>
      </c>
      <c r="C455" s="245">
        <v>20400</v>
      </c>
      <c r="D455" s="242">
        <f t="shared" ref="D455:D518" si="7">E455-C455</f>
        <v>4209.4869860000072</v>
      </c>
      <c r="E455" s="246">
        <f>E456+E467+E470+E473</f>
        <v>24609.486986000007</v>
      </c>
      <c r="G455" s="248"/>
      <c r="H455" s="260"/>
      <c r="I455" s="259"/>
      <c r="J455" s="260"/>
      <c r="L455" s="249"/>
      <c r="M455" s="250"/>
    </row>
    <row r="456" spans="1:13" ht="16.5">
      <c r="A456" s="120">
        <v>21401</v>
      </c>
      <c r="B456" s="171" t="s">
        <v>1473</v>
      </c>
      <c r="C456" s="223">
        <v>16300</v>
      </c>
      <c r="D456" s="242">
        <f t="shared" si="7"/>
        <v>4846.5063860000046</v>
      </c>
      <c r="E456" s="243">
        <f>SUM(E457:E466)</f>
        <v>21146.506386000005</v>
      </c>
      <c r="L456" s="237"/>
      <c r="M456" s="241"/>
    </row>
    <row r="457" spans="1:13" ht="16.5">
      <c r="A457" s="120">
        <v>2140101</v>
      </c>
      <c r="B457" s="120" t="s">
        <v>1107</v>
      </c>
      <c r="C457" s="223">
        <v>1514</v>
      </c>
      <c r="D457" s="242">
        <f t="shared" si="7"/>
        <v>-481.82702399999994</v>
      </c>
      <c r="E457" s="243">
        <v>1032.1729760000001</v>
      </c>
      <c r="L457" s="238"/>
      <c r="M457" s="241"/>
    </row>
    <row r="458" spans="1:13">
      <c r="A458" s="120">
        <v>2140102</v>
      </c>
      <c r="B458" s="120" t="s">
        <v>1108</v>
      </c>
      <c r="C458" s="223">
        <v>0</v>
      </c>
      <c r="D458" s="242">
        <f t="shared" si="7"/>
        <v>52.23</v>
      </c>
      <c r="E458" s="243">
        <v>52.23</v>
      </c>
    </row>
    <row r="459" spans="1:13" ht="16.5">
      <c r="A459" s="120">
        <v>2140104</v>
      </c>
      <c r="B459" s="120" t="s">
        <v>1474</v>
      </c>
      <c r="C459" s="223">
        <v>5686</v>
      </c>
      <c r="D459" s="242">
        <f t="shared" si="7"/>
        <v>10314</v>
      </c>
      <c r="E459" s="243">
        <v>16000</v>
      </c>
      <c r="J459" s="259"/>
      <c r="K459" s="116"/>
      <c r="L459" s="238"/>
      <c r="M459" s="241"/>
    </row>
    <row r="460" spans="1:13" ht="16.5">
      <c r="A460" s="120">
        <v>2140106</v>
      </c>
      <c r="B460" s="120" t="s">
        <v>1475</v>
      </c>
      <c r="C460" s="223">
        <v>5851</v>
      </c>
      <c r="D460" s="242">
        <f t="shared" si="7"/>
        <v>-3338</v>
      </c>
      <c r="E460" s="243">
        <v>2513</v>
      </c>
      <c r="J460" s="259"/>
      <c r="L460" s="238"/>
      <c r="M460" s="241"/>
    </row>
    <row r="461" spans="1:13" ht="16.5">
      <c r="A461" s="120">
        <v>2140109</v>
      </c>
      <c r="B461" s="120" t="s">
        <v>1476</v>
      </c>
      <c r="C461" s="223">
        <v>79</v>
      </c>
      <c r="D461" s="242">
        <f t="shared" si="7"/>
        <v>4.7104260000000124</v>
      </c>
      <c r="E461" s="243">
        <v>83.710426000000012</v>
      </c>
      <c r="G461" s="116"/>
      <c r="L461" s="238"/>
      <c r="M461" s="241"/>
    </row>
    <row r="462" spans="1:13">
      <c r="A462" s="120">
        <v>2140110</v>
      </c>
      <c r="B462" s="120" t="s">
        <v>1477</v>
      </c>
      <c r="C462" s="223">
        <v>0</v>
      </c>
      <c r="D462" s="242">
        <f t="shared" si="7"/>
        <v>100</v>
      </c>
      <c r="E462" s="243">
        <v>100</v>
      </c>
    </row>
    <row r="463" spans="1:13" ht="16.5">
      <c r="A463" s="120">
        <v>2140112</v>
      </c>
      <c r="B463" s="120" t="s">
        <v>1478</v>
      </c>
      <c r="C463" s="223">
        <v>836</v>
      </c>
      <c r="D463" s="242">
        <f t="shared" si="7"/>
        <v>-201</v>
      </c>
      <c r="E463" s="243">
        <v>635</v>
      </c>
      <c r="F463" s="116"/>
      <c r="L463" s="238"/>
      <c r="M463" s="241"/>
    </row>
    <row r="464" spans="1:13" ht="16.5">
      <c r="A464" s="120">
        <v>2140131</v>
      </c>
      <c r="B464" s="120" t="s">
        <v>1479</v>
      </c>
      <c r="C464" s="223">
        <v>135</v>
      </c>
      <c r="D464" s="242">
        <f t="shared" si="7"/>
        <v>46.389015000000001</v>
      </c>
      <c r="E464" s="243">
        <v>181.389015</v>
      </c>
      <c r="L464" s="238"/>
      <c r="M464" s="241"/>
    </row>
    <row r="465" spans="1:13" ht="16.5">
      <c r="A465" s="120">
        <v>2140136</v>
      </c>
      <c r="B465" s="120" t="s">
        <v>1480</v>
      </c>
      <c r="C465" s="223">
        <v>49</v>
      </c>
      <c r="D465" s="242">
        <f t="shared" si="7"/>
        <v>3.9690000000049963E-3</v>
      </c>
      <c r="E465" s="243">
        <v>49.003969000000005</v>
      </c>
      <c r="L465" s="238"/>
      <c r="M465" s="241"/>
    </row>
    <row r="466" spans="1:13" ht="16.5">
      <c r="A466" s="120">
        <v>2140199</v>
      </c>
      <c r="B466" s="120" t="s">
        <v>1481</v>
      </c>
      <c r="C466" s="223">
        <v>2150</v>
      </c>
      <c r="D466" s="242">
        <f t="shared" si="7"/>
        <v>-1650</v>
      </c>
      <c r="E466" s="243">
        <v>500</v>
      </c>
      <c r="L466" s="238"/>
      <c r="M466" s="241"/>
    </row>
    <row r="467" spans="1:13" ht="16.5">
      <c r="A467" s="120">
        <v>21402</v>
      </c>
      <c r="B467" s="171" t="s">
        <v>1482</v>
      </c>
      <c r="C467" s="223">
        <v>190</v>
      </c>
      <c r="D467" s="242">
        <f t="shared" si="7"/>
        <v>605.24059999999997</v>
      </c>
      <c r="E467" s="243">
        <f>SUM(E468:E469)</f>
        <v>795.24059999999997</v>
      </c>
      <c r="L467" s="237"/>
      <c r="M467" s="241"/>
    </row>
    <row r="468" spans="1:13" ht="16.5">
      <c r="A468" s="120">
        <v>2140206</v>
      </c>
      <c r="B468" s="120" t="s">
        <v>1483</v>
      </c>
      <c r="C468" s="223">
        <v>190</v>
      </c>
      <c r="D468" s="242">
        <f t="shared" si="7"/>
        <v>-31.159400000000005</v>
      </c>
      <c r="E468" s="243">
        <v>158.84059999999999</v>
      </c>
      <c r="L468" s="238"/>
      <c r="M468" s="241"/>
    </row>
    <row r="469" spans="1:13">
      <c r="A469" s="120">
        <v>2140299</v>
      </c>
      <c r="B469" s="120" t="s">
        <v>1484</v>
      </c>
      <c r="C469" s="223">
        <v>0</v>
      </c>
      <c r="D469" s="242">
        <f t="shared" si="7"/>
        <v>636.4</v>
      </c>
      <c r="E469" s="243">
        <v>636.4</v>
      </c>
    </row>
    <row r="470" spans="1:13" ht="16.5">
      <c r="A470" s="120">
        <v>21406</v>
      </c>
      <c r="B470" s="171" t="s">
        <v>1485</v>
      </c>
      <c r="C470" s="223">
        <v>3406</v>
      </c>
      <c r="D470" s="242">
        <f t="shared" si="7"/>
        <v>-1598.26</v>
      </c>
      <c r="E470" s="243">
        <f>SUM(E471:E472)</f>
        <v>1807.74</v>
      </c>
      <c r="L470" s="237"/>
      <c r="M470" s="241"/>
    </row>
    <row r="471" spans="1:13" ht="16.5">
      <c r="A471" s="120">
        <v>2140601</v>
      </c>
      <c r="B471" s="120" t="s">
        <v>1486</v>
      </c>
      <c r="C471" s="223">
        <v>2964</v>
      </c>
      <c r="D471" s="242">
        <f t="shared" si="7"/>
        <v>-1217.08</v>
      </c>
      <c r="E471" s="243">
        <v>1746.92</v>
      </c>
      <c r="L471" s="238"/>
      <c r="M471" s="241"/>
    </row>
    <row r="472" spans="1:13" ht="16.5">
      <c r="A472" s="120">
        <v>2140602</v>
      </c>
      <c r="B472" s="120" t="s">
        <v>1487</v>
      </c>
      <c r="C472" s="223">
        <v>442</v>
      </c>
      <c r="D472" s="242">
        <f t="shared" si="7"/>
        <v>-381.18</v>
      </c>
      <c r="E472" s="243">
        <v>60.82</v>
      </c>
      <c r="L472" s="238"/>
      <c r="M472" s="241"/>
    </row>
    <row r="473" spans="1:13" ht="16.5">
      <c r="A473" s="120">
        <v>21499</v>
      </c>
      <c r="B473" s="171" t="s">
        <v>1488</v>
      </c>
      <c r="C473" s="223">
        <v>504</v>
      </c>
      <c r="D473" s="242">
        <f t="shared" si="7"/>
        <v>356</v>
      </c>
      <c r="E473" s="243">
        <f>SUM(E474)</f>
        <v>860</v>
      </c>
      <c r="L473" s="237"/>
      <c r="M473" s="241"/>
    </row>
    <row r="474" spans="1:13" ht="16.5">
      <c r="A474" s="120">
        <v>2149999</v>
      </c>
      <c r="B474" s="120" t="s">
        <v>1489</v>
      </c>
      <c r="C474" s="223">
        <v>504</v>
      </c>
      <c r="D474" s="242">
        <f t="shared" si="7"/>
        <v>356</v>
      </c>
      <c r="E474" s="243">
        <v>860</v>
      </c>
      <c r="L474" s="238"/>
      <c r="M474" s="241"/>
    </row>
    <row r="475" spans="1:13" s="247" customFormat="1" ht="16.5">
      <c r="A475" s="244">
        <v>215</v>
      </c>
      <c r="B475" s="251" t="s">
        <v>1490</v>
      </c>
      <c r="C475" s="245">
        <v>2063</v>
      </c>
      <c r="D475" s="242">
        <f t="shared" si="7"/>
        <v>-749.57895900000017</v>
      </c>
      <c r="E475" s="246">
        <f>E476+E480+E483</f>
        <v>1313.4210409999998</v>
      </c>
      <c r="G475" s="248"/>
      <c r="H475" s="260"/>
      <c r="I475" s="260"/>
      <c r="J475" s="260"/>
      <c r="L475" s="249"/>
      <c r="M475" s="250"/>
    </row>
    <row r="476" spans="1:13" ht="16.5">
      <c r="A476" s="120">
        <v>21505</v>
      </c>
      <c r="B476" s="171" t="s">
        <v>1491</v>
      </c>
      <c r="C476" s="223">
        <v>630</v>
      </c>
      <c r="D476" s="242">
        <f t="shared" si="7"/>
        <v>-103.6311290000001</v>
      </c>
      <c r="E476" s="243">
        <f>SUM(E477:E479)</f>
        <v>526.3688709999999</v>
      </c>
      <c r="L476" s="237"/>
      <c r="M476" s="241"/>
    </row>
    <row r="477" spans="1:13" ht="16.5">
      <c r="A477" s="120">
        <v>2150501</v>
      </c>
      <c r="B477" s="120" t="s">
        <v>1107</v>
      </c>
      <c r="C477" s="223">
        <v>495</v>
      </c>
      <c r="D477" s="242">
        <f t="shared" si="7"/>
        <v>-119.47675800000002</v>
      </c>
      <c r="E477" s="243">
        <v>375.52324199999998</v>
      </c>
      <c r="L477" s="238"/>
      <c r="M477" s="241"/>
    </row>
    <row r="478" spans="1:13" ht="16.5">
      <c r="A478" s="120">
        <v>2150550</v>
      </c>
      <c r="B478" s="120" t="s">
        <v>1115</v>
      </c>
      <c r="C478" s="223">
        <v>105</v>
      </c>
      <c r="D478" s="242">
        <f t="shared" si="7"/>
        <v>45.845628999999974</v>
      </c>
      <c r="E478" s="243">
        <v>150.84562899999997</v>
      </c>
      <c r="L478" s="238"/>
      <c r="M478" s="241"/>
    </row>
    <row r="479" spans="1:13" ht="16.5">
      <c r="A479" s="120">
        <v>2150599</v>
      </c>
      <c r="B479" s="120" t="s">
        <v>1492</v>
      </c>
      <c r="C479" s="223">
        <v>30</v>
      </c>
      <c r="D479" s="242">
        <f t="shared" si="7"/>
        <v>-30</v>
      </c>
      <c r="E479" s="243">
        <v>0</v>
      </c>
      <c r="L479" s="238"/>
      <c r="M479" s="241"/>
    </row>
    <row r="480" spans="1:13" ht="16.5">
      <c r="A480" s="120">
        <v>21507</v>
      </c>
      <c r="B480" s="171" t="s">
        <v>1493</v>
      </c>
      <c r="C480" s="223">
        <v>235</v>
      </c>
      <c r="D480" s="242">
        <f t="shared" si="7"/>
        <v>46.05216999999999</v>
      </c>
      <c r="E480" s="243">
        <f>SUM(E481:E482)</f>
        <v>281.05216999999999</v>
      </c>
      <c r="L480" s="237"/>
      <c r="M480" s="241"/>
    </row>
    <row r="481" spans="1:13" ht="16.5">
      <c r="A481" s="120">
        <v>2150701</v>
      </c>
      <c r="B481" s="120" t="s">
        <v>1107</v>
      </c>
      <c r="C481" s="223">
        <v>155</v>
      </c>
      <c r="D481" s="242">
        <f t="shared" si="7"/>
        <v>57.659367000000003</v>
      </c>
      <c r="E481" s="243">
        <v>212.659367</v>
      </c>
      <c r="L481" s="238"/>
      <c r="M481" s="241"/>
    </row>
    <row r="482" spans="1:13" ht="16.5">
      <c r="A482" s="120">
        <v>2150799</v>
      </c>
      <c r="B482" s="120" t="s">
        <v>1494</v>
      </c>
      <c r="C482" s="223">
        <v>80</v>
      </c>
      <c r="D482" s="242">
        <f t="shared" si="7"/>
        <v>-11.607196999999999</v>
      </c>
      <c r="E482" s="243">
        <v>68.392803000000001</v>
      </c>
      <c r="L482" s="238"/>
      <c r="M482" s="241"/>
    </row>
    <row r="483" spans="1:13" ht="16.5">
      <c r="A483" s="120">
        <v>21508</v>
      </c>
      <c r="B483" s="171" t="s">
        <v>1495</v>
      </c>
      <c r="C483" s="223">
        <v>1198</v>
      </c>
      <c r="D483" s="242">
        <f t="shared" si="7"/>
        <v>-692</v>
      </c>
      <c r="E483" s="243">
        <f>SUM(E484:E485)</f>
        <v>506</v>
      </c>
      <c r="L483" s="237"/>
      <c r="M483" s="241"/>
    </row>
    <row r="484" spans="1:13" ht="16.5">
      <c r="A484" s="120">
        <v>2150805</v>
      </c>
      <c r="B484" s="120" t="s">
        <v>1496</v>
      </c>
      <c r="C484" s="223">
        <v>350</v>
      </c>
      <c r="D484" s="242">
        <f t="shared" si="7"/>
        <v>-180</v>
      </c>
      <c r="E484" s="243">
        <v>170</v>
      </c>
      <c r="L484" s="238"/>
      <c r="M484" s="241"/>
    </row>
    <row r="485" spans="1:13" ht="16.5">
      <c r="A485" s="120">
        <v>2150899</v>
      </c>
      <c r="B485" s="120" t="s">
        <v>1497</v>
      </c>
      <c r="C485" s="223">
        <v>848</v>
      </c>
      <c r="D485" s="242">
        <f t="shared" si="7"/>
        <v>-512</v>
      </c>
      <c r="E485" s="243">
        <v>336</v>
      </c>
      <c r="L485" s="238"/>
      <c r="M485" s="241"/>
    </row>
    <row r="486" spans="1:13" s="247" customFormat="1" ht="16.5">
      <c r="A486" s="244">
        <v>216</v>
      </c>
      <c r="B486" s="251" t="s">
        <v>1498</v>
      </c>
      <c r="C486" s="245">
        <v>3660</v>
      </c>
      <c r="D486" s="242">
        <f t="shared" si="7"/>
        <v>-706.98954599999979</v>
      </c>
      <c r="E486" s="246">
        <f>E487+E491+E493</f>
        <v>2953.0104540000002</v>
      </c>
      <c r="G486" s="248"/>
      <c r="H486" s="260"/>
      <c r="I486" s="260"/>
      <c r="J486" s="260"/>
      <c r="L486" s="249"/>
      <c r="M486" s="250"/>
    </row>
    <row r="487" spans="1:13" ht="16.5">
      <c r="A487" s="120">
        <v>21602</v>
      </c>
      <c r="B487" s="171" t="s">
        <v>1499</v>
      </c>
      <c r="C487" s="223">
        <v>3278</v>
      </c>
      <c r="D487" s="242">
        <f t="shared" si="7"/>
        <v>-425.98954599999979</v>
      </c>
      <c r="E487" s="243">
        <f>SUM(E488:E490)</f>
        <v>2852.0104540000002</v>
      </c>
      <c r="L487" s="237"/>
      <c r="M487" s="241"/>
    </row>
    <row r="488" spans="1:13" ht="16.5">
      <c r="A488" s="120">
        <v>2160201</v>
      </c>
      <c r="B488" s="120" t="s">
        <v>1107</v>
      </c>
      <c r="C488" s="223">
        <v>348</v>
      </c>
      <c r="D488" s="242">
        <f t="shared" si="7"/>
        <v>-8.9895460000000185</v>
      </c>
      <c r="E488" s="243">
        <v>339.01045399999998</v>
      </c>
      <c r="L488" s="238"/>
      <c r="M488" s="241"/>
    </row>
    <row r="489" spans="1:13" ht="16.5">
      <c r="A489" s="120">
        <v>2160219</v>
      </c>
      <c r="B489" s="120" t="s">
        <v>1500</v>
      </c>
      <c r="C489" s="223">
        <v>1300</v>
      </c>
      <c r="D489" s="242">
        <f t="shared" si="7"/>
        <v>0</v>
      </c>
      <c r="E489" s="243">
        <v>1300</v>
      </c>
      <c r="L489" s="238"/>
      <c r="M489" s="241"/>
    </row>
    <row r="490" spans="1:13" ht="16.5">
      <c r="A490" s="120">
        <v>2160299</v>
      </c>
      <c r="B490" s="120" t="s">
        <v>1501</v>
      </c>
      <c r="C490" s="223">
        <v>1630</v>
      </c>
      <c r="D490" s="242">
        <f t="shared" si="7"/>
        <v>-417</v>
      </c>
      <c r="E490" s="243">
        <v>1213</v>
      </c>
      <c r="L490" s="238"/>
      <c r="M490" s="241"/>
    </row>
    <row r="491" spans="1:13" ht="16.5">
      <c r="A491" s="120">
        <v>21606</v>
      </c>
      <c r="B491" s="171" t="s">
        <v>1502</v>
      </c>
      <c r="C491" s="223">
        <v>176</v>
      </c>
      <c r="D491" s="242">
        <f t="shared" si="7"/>
        <v>-103</v>
      </c>
      <c r="E491" s="243">
        <v>73</v>
      </c>
      <c r="L491" s="237"/>
      <c r="M491" s="241"/>
    </row>
    <row r="492" spans="1:13" ht="16.5">
      <c r="A492" s="120">
        <v>2160699</v>
      </c>
      <c r="B492" s="120" t="s">
        <v>1503</v>
      </c>
      <c r="C492" s="223">
        <v>176</v>
      </c>
      <c r="D492" s="242">
        <f t="shared" si="7"/>
        <v>-103</v>
      </c>
      <c r="E492" s="243">
        <v>73</v>
      </c>
      <c r="L492" s="238"/>
      <c r="M492" s="241"/>
    </row>
    <row r="493" spans="1:13" ht="16.5">
      <c r="A493" s="120">
        <v>21699</v>
      </c>
      <c r="B493" s="171" t="s">
        <v>1504</v>
      </c>
      <c r="C493" s="223">
        <v>206</v>
      </c>
      <c r="D493" s="242">
        <f t="shared" si="7"/>
        <v>-178</v>
      </c>
      <c r="E493" s="243">
        <v>28</v>
      </c>
      <c r="L493" s="237"/>
      <c r="M493" s="241"/>
    </row>
    <row r="494" spans="1:13" ht="16.5">
      <c r="A494" s="120">
        <v>2169999</v>
      </c>
      <c r="B494" s="120" t="s">
        <v>1505</v>
      </c>
      <c r="C494" s="223">
        <v>206</v>
      </c>
      <c r="D494" s="242">
        <f t="shared" si="7"/>
        <v>-178</v>
      </c>
      <c r="E494" s="243">
        <v>28</v>
      </c>
      <c r="L494" s="238"/>
      <c r="M494" s="241"/>
    </row>
    <row r="495" spans="1:13" s="247" customFormat="1" ht="16.5">
      <c r="A495" s="244">
        <v>220</v>
      </c>
      <c r="B495" s="251" t="s">
        <v>1507</v>
      </c>
      <c r="C495" s="245">
        <v>4703</v>
      </c>
      <c r="D495" s="242">
        <f t="shared" si="7"/>
        <v>-459.73574899999949</v>
      </c>
      <c r="E495" s="246">
        <f>E496+E504</f>
        <v>4243.2642510000005</v>
      </c>
      <c r="G495" s="248"/>
      <c r="H495" s="260"/>
      <c r="I495" s="259"/>
      <c r="J495" s="260"/>
      <c r="L495" s="249"/>
      <c r="M495" s="250"/>
    </row>
    <row r="496" spans="1:13" ht="16.5">
      <c r="A496" s="120">
        <v>22001</v>
      </c>
      <c r="B496" s="171" t="s">
        <v>1508</v>
      </c>
      <c r="C496" s="223">
        <v>4653</v>
      </c>
      <c r="D496" s="242">
        <f t="shared" si="7"/>
        <v>-459.23574899999949</v>
      </c>
      <c r="E496" s="243">
        <f>SUM(E497:E503)</f>
        <v>4193.7642510000005</v>
      </c>
      <c r="L496" s="237"/>
      <c r="M496" s="241"/>
    </row>
    <row r="497" spans="1:13" ht="16.5">
      <c r="A497" s="120">
        <v>2200101</v>
      </c>
      <c r="B497" s="120" t="s">
        <v>1107</v>
      </c>
      <c r="C497" s="223">
        <v>1922</v>
      </c>
      <c r="D497" s="242">
        <f t="shared" si="7"/>
        <v>-304.65391299999987</v>
      </c>
      <c r="E497" s="243">
        <v>1617.3460870000001</v>
      </c>
      <c r="L497" s="238"/>
      <c r="M497" s="241"/>
    </row>
    <row r="498" spans="1:13" ht="16.5">
      <c r="A498" s="120">
        <v>2200106</v>
      </c>
      <c r="B498" s="120" t="s">
        <v>1509</v>
      </c>
      <c r="C498" s="223">
        <v>500</v>
      </c>
      <c r="D498" s="242">
        <f t="shared" si="7"/>
        <v>-298</v>
      </c>
      <c r="E498" s="243">
        <v>202</v>
      </c>
      <c r="G498" s="116"/>
      <c r="L498" s="238"/>
      <c r="M498" s="241"/>
    </row>
    <row r="499" spans="1:13" ht="16.5">
      <c r="A499" s="120">
        <v>2200108</v>
      </c>
      <c r="B499" s="120" t="s">
        <v>1510</v>
      </c>
      <c r="C499" s="223">
        <v>86</v>
      </c>
      <c r="D499" s="242">
        <f t="shared" si="7"/>
        <v>-4.2990060000000057</v>
      </c>
      <c r="E499" s="243">
        <v>81.700993999999994</v>
      </c>
      <c r="L499" s="238"/>
      <c r="M499" s="241"/>
    </row>
    <row r="500" spans="1:13" ht="16.5">
      <c r="A500" s="120">
        <v>2200109</v>
      </c>
      <c r="B500" s="120" t="s">
        <v>1511</v>
      </c>
      <c r="C500" s="223">
        <v>9</v>
      </c>
      <c r="D500" s="242">
        <f t="shared" si="7"/>
        <v>-5.0000000000000711E-2</v>
      </c>
      <c r="E500" s="243">
        <v>8.9499999999999993</v>
      </c>
      <c r="L500" s="238"/>
      <c r="M500" s="241"/>
    </row>
    <row r="501" spans="1:13" ht="16.5">
      <c r="A501" s="120">
        <v>2200114</v>
      </c>
      <c r="B501" s="120" t="s">
        <v>1512</v>
      </c>
      <c r="C501" s="223">
        <v>418</v>
      </c>
      <c r="D501" s="242">
        <f t="shared" si="7"/>
        <v>-179.23999999999998</v>
      </c>
      <c r="E501" s="243">
        <v>238.76000000000002</v>
      </c>
      <c r="L501" s="238"/>
      <c r="M501" s="241"/>
    </row>
    <row r="502" spans="1:13" ht="16.5">
      <c r="A502" s="120">
        <v>2200150</v>
      </c>
      <c r="B502" s="120" t="s">
        <v>1115</v>
      </c>
      <c r="C502" s="223">
        <v>742</v>
      </c>
      <c r="D502" s="242">
        <f t="shared" si="7"/>
        <v>340.80216999999993</v>
      </c>
      <c r="E502" s="243">
        <v>1082.8021699999999</v>
      </c>
      <c r="L502" s="238"/>
      <c r="M502" s="241"/>
    </row>
    <row r="503" spans="1:13" ht="16.5">
      <c r="A503" s="120">
        <v>2200199</v>
      </c>
      <c r="B503" s="120" t="s">
        <v>1513</v>
      </c>
      <c r="C503" s="223">
        <v>976</v>
      </c>
      <c r="D503" s="242">
        <f t="shared" si="7"/>
        <v>-13.794999999999959</v>
      </c>
      <c r="E503" s="243">
        <v>962.20500000000004</v>
      </c>
      <c r="L503" s="238"/>
      <c r="M503" s="241"/>
    </row>
    <row r="504" spans="1:13" ht="16.5">
      <c r="A504" s="120">
        <v>22005</v>
      </c>
      <c r="B504" s="171" t="s">
        <v>1514</v>
      </c>
      <c r="C504" s="223">
        <v>50</v>
      </c>
      <c r="D504" s="242">
        <f t="shared" si="7"/>
        <v>-0.5</v>
      </c>
      <c r="E504" s="243">
        <v>49.5</v>
      </c>
      <c r="L504" s="237"/>
      <c r="M504" s="241"/>
    </row>
    <row r="505" spans="1:13" ht="16.5">
      <c r="A505" s="120">
        <v>2200599</v>
      </c>
      <c r="B505" s="120" t="s">
        <v>1515</v>
      </c>
      <c r="C505" s="223">
        <v>50</v>
      </c>
      <c r="D505" s="242">
        <f t="shared" si="7"/>
        <v>-0.5</v>
      </c>
      <c r="E505" s="243">
        <v>49.5</v>
      </c>
      <c r="L505" s="238"/>
      <c r="M505" s="241"/>
    </row>
    <row r="506" spans="1:13" s="247" customFormat="1" ht="16.5">
      <c r="A506" s="244">
        <v>221</v>
      </c>
      <c r="B506" s="251" t="s">
        <v>1516</v>
      </c>
      <c r="C506" s="245">
        <v>15234</v>
      </c>
      <c r="D506" s="242">
        <f t="shared" si="7"/>
        <v>3459.9821469999988</v>
      </c>
      <c r="E506" s="246">
        <f>E507+E515</f>
        <v>18693.982146999999</v>
      </c>
      <c r="G506" s="248"/>
      <c r="H506" s="260"/>
      <c r="I506" s="260"/>
      <c r="J506" s="260"/>
      <c r="L506" s="249"/>
      <c r="M506" s="250"/>
    </row>
    <row r="507" spans="1:13" ht="16.5">
      <c r="A507" s="120">
        <v>22101</v>
      </c>
      <c r="B507" s="171" t="s">
        <v>1517</v>
      </c>
      <c r="C507" s="223">
        <v>4729</v>
      </c>
      <c r="D507" s="242">
        <f t="shared" si="7"/>
        <v>2529.5524619999997</v>
      </c>
      <c r="E507" s="243">
        <f>SUM(E508:E514)</f>
        <v>7258.5524619999997</v>
      </c>
      <c r="L507" s="237"/>
      <c r="M507" s="241"/>
    </row>
    <row r="508" spans="1:13" ht="16.5">
      <c r="A508" s="120">
        <v>2210101</v>
      </c>
      <c r="B508" s="120" t="s">
        <v>1518</v>
      </c>
      <c r="C508" s="223">
        <v>1251</v>
      </c>
      <c r="D508" s="242">
        <f t="shared" si="7"/>
        <v>-1251</v>
      </c>
      <c r="E508" s="243">
        <v>0</v>
      </c>
      <c r="L508" s="238"/>
      <c r="M508" s="241"/>
    </row>
    <row r="509" spans="1:13">
      <c r="A509" s="120">
        <v>2210103</v>
      </c>
      <c r="B509" s="120" t="s">
        <v>1519</v>
      </c>
      <c r="C509" s="223">
        <v>0</v>
      </c>
      <c r="D509" s="242">
        <f t="shared" si="7"/>
        <v>1326</v>
      </c>
      <c r="E509" s="243">
        <v>1326</v>
      </c>
    </row>
    <row r="510" spans="1:13" ht="16.5">
      <c r="A510" s="120">
        <v>2210105</v>
      </c>
      <c r="B510" s="120" t="s">
        <v>1520</v>
      </c>
      <c r="C510" s="223">
        <v>23</v>
      </c>
      <c r="D510" s="242">
        <f t="shared" si="7"/>
        <v>64.232461999999998</v>
      </c>
      <c r="E510" s="243">
        <v>87.232461999999998</v>
      </c>
      <c r="L510" s="238"/>
      <c r="M510" s="241"/>
    </row>
    <row r="511" spans="1:13">
      <c r="A511" s="120">
        <v>2210106</v>
      </c>
      <c r="B511" s="120" t="s">
        <v>1521</v>
      </c>
      <c r="C511" s="223">
        <v>0</v>
      </c>
      <c r="D511" s="242">
        <f t="shared" si="7"/>
        <v>18.899999999999999</v>
      </c>
      <c r="E511" s="243">
        <v>18.899999999999999</v>
      </c>
    </row>
    <row r="512" spans="1:13" ht="16.5">
      <c r="A512" s="120">
        <v>2210107</v>
      </c>
      <c r="B512" s="120" t="s">
        <v>1522</v>
      </c>
      <c r="C512" s="223">
        <v>2</v>
      </c>
      <c r="D512" s="242">
        <f t="shared" si="7"/>
        <v>5.42</v>
      </c>
      <c r="E512" s="243">
        <v>7.42</v>
      </c>
      <c r="L512" s="238"/>
      <c r="M512" s="241"/>
    </row>
    <row r="513" spans="1:13" ht="16.5">
      <c r="A513" s="120">
        <v>2210108</v>
      </c>
      <c r="B513" s="120" t="s">
        <v>1523</v>
      </c>
      <c r="C513" s="223">
        <v>603</v>
      </c>
      <c r="D513" s="242">
        <f t="shared" si="7"/>
        <v>3627</v>
      </c>
      <c r="E513" s="243">
        <v>4230</v>
      </c>
      <c r="L513" s="238"/>
      <c r="M513" s="241"/>
    </row>
    <row r="514" spans="1:13" ht="16.5">
      <c r="A514" s="120">
        <v>2210199</v>
      </c>
      <c r="B514" s="120" t="s">
        <v>1524</v>
      </c>
      <c r="C514" s="223">
        <v>2850</v>
      </c>
      <c r="D514" s="242">
        <f t="shared" si="7"/>
        <v>-1261</v>
      </c>
      <c r="E514" s="243">
        <v>1589</v>
      </c>
      <c r="G514" s="116"/>
      <c r="L514" s="238"/>
      <c r="M514" s="241"/>
    </row>
    <row r="515" spans="1:13" ht="16.5">
      <c r="A515" s="120">
        <v>22102</v>
      </c>
      <c r="B515" s="171" t="s">
        <v>1525</v>
      </c>
      <c r="C515" s="223">
        <v>10505</v>
      </c>
      <c r="D515" s="242">
        <f t="shared" si="7"/>
        <v>930.42968499999915</v>
      </c>
      <c r="E515" s="243">
        <v>11435.429684999999</v>
      </c>
      <c r="L515" s="237"/>
      <c r="M515" s="241"/>
    </row>
    <row r="516" spans="1:13" ht="16.5">
      <c r="A516" s="120">
        <v>2210201</v>
      </c>
      <c r="B516" s="120" t="s">
        <v>1526</v>
      </c>
      <c r="C516" s="223">
        <v>10505</v>
      </c>
      <c r="D516" s="242">
        <f t="shared" si="7"/>
        <v>930.42968499999915</v>
      </c>
      <c r="E516" s="243">
        <v>11435.429684999999</v>
      </c>
      <c r="L516" s="238"/>
      <c r="M516" s="241"/>
    </row>
    <row r="517" spans="1:13" s="247" customFormat="1" ht="16.5">
      <c r="A517" s="244">
        <v>224</v>
      </c>
      <c r="B517" s="251" t="s">
        <v>1527</v>
      </c>
      <c r="C517" s="245">
        <v>12919</v>
      </c>
      <c r="D517" s="242">
        <f t="shared" si="7"/>
        <v>-6582.7977869999995</v>
      </c>
      <c r="E517" s="246">
        <f>E518+E525+E529+E531+E534+E538</f>
        <v>6336.2022130000005</v>
      </c>
      <c r="G517" s="248"/>
      <c r="H517" s="260"/>
      <c r="I517" s="259"/>
      <c r="J517" s="260"/>
      <c r="L517" s="249"/>
      <c r="M517" s="250"/>
    </row>
    <row r="518" spans="1:13" ht="16.5">
      <c r="A518" s="120">
        <v>22401</v>
      </c>
      <c r="B518" s="171" t="s">
        <v>1528</v>
      </c>
      <c r="C518" s="223">
        <v>1927</v>
      </c>
      <c r="D518" s="242">
        <f t="shared" si="7"/>
        <v>-285.52778699999999</v>
      </c>
      <c r="E518" s="243">
        <v>1641.472213</v>
      </c>
      <c r="L518" s="237"/>
      <c r="M518" s="241"/>
    </row>
    <row r="519" spans="1:13" ht="16.5">
      <c r="A519" s="120">
        <v>2240101</v>
      </c>
      <c r="B519" s="120" t="s">
        <v>1107</v>
      </c>
      <c r="C519" s="223">
        <v>737</v>
      </c>
      <c r="D519" s="242">
        <f t="shared" ref="D519:D549" si="8">E519-C519</f>
        <v>33</v>
      </c>
      <c r="E519" s="243">
        <v>770</v>
      </c>
      <c r="L519" s="238"/>
      <c r="M519" s="241"/>
    </row>
    <row r="520" spans="1:13" ht="16.5">
      <c r="A520" s="120">
        <v>2240106</v>
      </c>
      <c r="B520" s="120" t="s">
        <v>1529</v>
      </c>
      <c r="C520" s="223">
        <v>218</v>
      </c>
      <c r="D520" s="242">
        <f t="shared" si="8"/>
        <v>-183.27</v>
      </c>
      <c r="E520" s="243">
        <v>34.729999999999997</v>
      </c>
      <c r="L520" s="238"/>
      <c r="M520" s="241"/>
    </row>
    <row r="521" spans="1:13" ht="16.5">
      <c r="A521" s="120">
        <v>2240108</v>
      </c>
      <c r="B521" s="120" t="s">
        <v>1530</v>
      </c>
      <c r="C521" s="223">
        <v>246</v>
      </c>
      <c r="D521" s="242">
        <f t="shared" si="8"/>
        <v>-34.436086999999986</v>
      </c>
      <c r="E521" s="243">
        <v>211.56391300000001</v>
      </c>
      <c r="L521" s="238"/>
      <c r="M521" s="241"/>
    </row>
    <row r="522" spans="1:13" ht="16.5">
      <c r="A522" s="120">
        <v>2240109</v>
      </c>
      <c r="B522" s="120" t="s">
        <v>1531</v>
      </c>
      <c r="C522" s="223">
        <v>30</v>
      </c>
      <c r="D522" s="242">
        <f t="shared" si="8"/>
        <v>-2.8200000000000003</v>
      </c>
      <c r="E522" s="243">
        <v>27.18</v>
      </c>
      <c r="L522" s="238"/>
      <c r="M522" s="241"/>
    </row>
    <row r="523" spans="1:13" ht="16.5">
      <c r="A523" s="120">
        <v>2240150</v>
      </c>
      <c r="B523" s="120" t="s">
        <v>1115</v>
      </c>
      <c r="C523" s="223">
        <v>197</v>
      </c>
      <c r="D523" s="242">
        <f t="shared" si="8"/>
        <v>74.998299999999972</v>
      </c>
      <c r="E523" s="243">
        <v>271.99829999999997</v>
      </c>
      <c r="L523" s="238"/>
      <c r="M523" s="241"/>
    </row>
    <row r="524" spans="1:13" ht="16.5">
      <c r="A524" s="120">
        <v>2240199</v>
      </c>
      <c r="B524" s="120" t="s">
        <v>1532</v>
      </c>
      <c r="C524" s="223">
        <v>499</v>
      </c>
      <c r="D524" s="242">
        <f t="shared" si="8"/>
        <v>-173</v>
      </c>
      <c r="E524" s="243">
        <v>326</v>
      </c>
      <c r="L524" s="238"/>
      <c r="M524" s="241"/>
    </row>
    <row r="525" spans="1:13" ht="16.5">
      <c r="A525" s="120">
        <v>22402</v>
      </c>
      <c r="B525" s="171" t="s">
        <v>1533</v>
      </c>
      <c r="C525" s="223">
        <v>727</v>
      </c>
      <c r="D525" s="242">
        <f t="shared" si="8"/>
        <v>761.1400000000001</v>
      </c>
      <c r="E525" s="243">
        <v>1488.14</v>
      </c>
      <c r="L525" s="237"/>
      <c r="M525" s="241"/>
    </row>
    <row r="526" spans="1:13" ht="16.5">
      <c r="A526" s="120">
        <v>2240201</v>
      </c>
      <c r="B526" s="120" t="s">
        <v>1107</v>
      </c>
      <c r="C526" s="223">
        <v>180</v>
      </c>
      <c r="D526" s="242">
        <f t="shared" si="8"/>
        <v>-40</v>
      </c>
      <c r="E526" s="243">
        <v>140</v>
      </c>
      <c r="L526" s="238"/>
      <c r="M526" s="241"/>
    </row>
    <row r="527" spans="1:13" ht="16.5">
      <c r="A527" s="120">
        <v>2240204</v>
      </c>
      <c r="B527" s="120" t="s">
        <v>1534</v>
      </c>
      <c r="C527" s="223">
        <v>547</v>
      </c>
      <c r="D527" s="242">
        <f t="shared" si="8"/>
        <v>-10.299999999999955</v>
      </c>
      <c r="E527" s="243">
        <v>536.70000000000005</v>
      </c>
      <c r="L527" s="238"/>
      <c r="M527" s="241"/>
    </row>
    <row r="528" spans="1:13">
      <c r="A528" s="120">
        <v>2240299</v>
      </c>
      <c r="B528" s="120" t="s">
        <v>1535</v>
      </c>
      <c r="C528" s="223">
        <v>0</v>
      </c>
      <c r="D528" s="242">
        <f t="shared" si="8"/>
        <v>811.44</v>
      </c>
      <c r="E528" s="243">
        <v>811.44</v>
      </c>
    </row>
    <row r="529" spans="1:13" ht="16.5">
      <c r="A529" s="120">
        <v>22404</v>
      </c>
      <c r="B529" s="171" t="s">
        <v>1536</v>
      </c>
      <c r="C529" s="223">
        <v>18</v>
      </c>
      <c r="D529" s="242">
        <f t="shared" si="8"/>
        <v>-1.4400000000000013</v>
      </c>
      <c r="E529" s="243">
        <v>16.559999999999999</v>
      </c>
      <c r="L529" s="237"/>
      <c r="M529" s="241"/>
    </row>
    <row r="530" spans="1:13" ht="16.5">
      <c r="A530" s="120">
        <v>2240402</v>
      </c>
      <c r="B530" s="120" t="s">
        <v>1108</v>
      </c>
      <c r="C530" s="223">
        <v>18</v>
      </c>
      <c r="D530" s="242">
        <f t="shared" si="8"/>
        <v>-1.4400000000000013</v>
      </c>
      <c r="E530" s="243">
        <v>16.559999999999999</v>
      </c>
      <c r="L530" s="238"/>
      <c r="M530" s="241"/>
    </row>
    <row r="531" spans="1:13" ht="16.5">
      <c r="A531" s="120">
        <v>22406</v>
      </c>
      <c r="B531" s="171" t="s">
        <v>1537</v>
      </c>
      <c r="C531" s="223">
        <v>7246</v>
      </c>
      <c r="D531" s="242">
        <f t="shared" si="8"/>
        <v>-5283.97</v>
      </c>
      <c r="E531" s="243">
        <f>SUM(E532:E533)</f>
        <v>1962.03</v>
      </c>
      <c r="L531" s="237"/>
      <c r="M531" s="241"/>
    </row>
    <row r="532" spans="1:13" ht="16.5">
      <c r="A532" s="120">
        <v>2240601</v>
      </c>
      <c r="B532" s="120" t="s">
        <v>1538</v>
      </c>
      <c r="C532" s="223">
        <v>6944</v>
      </c>
      <c r="D532" s="242">
        <f t="shared" si="8"/>
        <v>-5144</v>
      </c>
      <c r="E532" s="243">
        <v>1800</v>
      </c>
      <c r="L532" s="238"/>
      <c r="M532" s="241"/>
    </row>
    <row r="533" spans="1:13" ht="16.5">
      <c r="A533" s="120">
        <v>2240699</v>
      </c>
      <c r="B533" s="120" t="s">
        <v>1539</v>
      </c>
      <c r="C533" s="223">
        <v>302</v>
      </c>
      <c r="D533" s="242">
        <f t="shared" si="8"/>
        <v>-139.97</v>
      </c>
      <c r="E533" s="243">
        <v>162.03</v>
      </c>
      <c r="L533" s="238"/>
      <c r="M533" s="241"/>
    </row>
    <row r="534" spans="1:13" ht="16.5">
      <c r="A534" s="120">
        <v>22407</v>
      </c>
      <c r="B534" s="171" t="s">
        <v>1540</v>
      </c>
      <c r="C534" s="223">
        <v>383</v>
      </c>
      <c r="D534" s="242">
        <f t="shared" si="8"/>
        <v>492.42999999999995</v>
      </c>
      <c r="E534" s="243">
        <f>SUM(E535:E537)</f>
        <v>875.43</v>
      </c>
      <c r="L534" s="237"/>
      <c r="M534" s="241"/>
    </row>
    <row r="535" spans="1:13" ht="16.5">
      <c r="A535" s="120">
        <v>2240703</v>
      </c>
      <c r="B535" s="120" t="s">
        <v>1541</v>
      </c>
      <c r="C535" s="223">
        <v>370</v>
      </c>
      <c r="D535" s="242">
        <f t="shared" si="8"/>
        <v>351.66999999999996</v>
      </c>
      <c r="E535" s="243">
        <v>721.67</v>
      </c>
      <c r="L535" s="238"/>
      <c r="M535" s="241"/>
    </row>
    <row r="536" spans="1:13" ht="16.5">
      <c r="A536" s="120">
        <v>2240704</v>
      </c>
      <c r="B536" s="120" t="s">
        <v>1542</v>
      </c>
      <c r="C536" s="223">
        <v>13</v>
      </c>
      <c r="D536" s="242">
        <f t="shared" si="8"/>
        <v>-0.24000000000000021</v>
      </c>
      <c r="E536" s="243">
        <v>12.76</v>
      </c>
      <c r="L536" s="238"/>
      <c r="M536" s="241"/>
    </row>
    <row r="537" spans="1:13" ht="16.5">
      <c r="A537" s="120">
        <v>2240799</v>
      </c>
      <c r="B537" s="120" t="s">
        <v>1543</v>
      </c>
      <c r="C537" s="223">
        <v>2618</v>
      </c>
      <c r="D537" s="242">
        <f t="shared" si="8"/>
        <v>-2477</v>
      </c>
      <c r="E537" s="243">
        <v>141</v>
      </c>
      <c r="G537" s="116"/>
      <c r="L537" s="238"/>
      <c r="M537" s="241"/>
    </row>
    <row r="538" spans="1:13">
      <c r="A538" s="120">
        <v>22499</v>
      </c>
      <c r="B538" s="171" t="s">
        <v>1544</v>
      </c>
      <c r="C538" s="223">
        <v>0</v>
      </c>
      <c r="D538" s="242">
        <f t="shared" si="8"/>
        <v>352.57</v>
      </c>
      <c r="E538" s="243">
        <v>352.57</v>
      </c>
    </row>
    <row r="539" spans="1:13">
      <c r="A539" s="120">
        <v>2249999</v>
      </c>
      <c r="B539" s="120" t="s">
        <v>1545</v>
      </c>
      <c r="C539" s="223">
        <v>0</v>
      </c>
      <c r="D539" s="242">
        <f t="shared" si="8"/>
        <v>352.57</v>
      </c>
      <c r="E539" s="243">
        <v>352.57</v>
      </c>
    </row>
    <row r="540" spans="1:13" s="247" customFormat="1" ht="16.5">
      <c r="A540" s="244">
        <v>227</v>
      </c>
      <c r="B540" s="251" t="s">
        <v>1546</v>
      </c>
      <c r="C540" s="245">
        <v>6100</v>
      </c>
      <c r="D540" s="242">
        <f t="shared" si="8"/>
        <v>-6100</v>
      </c>
      <c r="E540" s="246"/>
      <c r="H540" s="260"/>
      <c r="I540" s="260"/>
      <c r="J540" s="260"/>
      <c r="L540" s="249"/>
      <c r="M540" s="250"/>
    </row>
    <row r="541" spans="1:13" s="247" customFormat="1" ht="16.5">
      <c r="A541" s="244">
        <v>229</v>
      </c>
      <c r="B541" s="251" t="s">
        <v>1547</v>
      </c>
      <c r="C541" s="245">
        <v>9029</v>
      </c>
      <c r="D541" s="242">
        <f t="shared" si="8"/>
        <v>-6263</v>
      </c>
      <c r="E541" s="246">
        <v>2766</v>
      </c>
      <c r="G541" s="248"/>
      <c r="H541" s="260"/>
      <c r="I541" s="259"/>
      <c r="J541" s="260"/>
      <c r="L541" s="249"/>
      <c r="M541" s="250"/>
    </row>
    <row r="542" spans="1:13" ht="16.5">
      <c r="A542" s="120">
        <v>22999</v>
      </c>
      <c r="B542" s="171" t="s">
        <v>1506</v>
      </c>
      <c r="C542" s="223">
        <v>9029</v>
      </c>
      <c r="D542" s="242">
        <f t="shared" si="8"/>
        <v>-6263</v>
      </c>
      <c r="E542" s="243">
        <v>2766</v>
      </c>
      <c r="L542" s="237"/>
      <c r="M542" s="241"/>
    </row>
    <row r="543" spans="1:13" ht="16.5">
      <c r="A543" s="120">
        <v>2299999</v>
      </c>
      <c r="B543" s="120" t="s">
        <v>1178</v>
      </c>
      <c r="C543" s="223">
        <v>9029</v>
      </c>
      <c r="D543" s="242">
        <f t="shared" si="8"/>
        <v>-6263</v>
      </c>
      <c r="E543" s="243">
        <v>2766</v>
      </c>
      <c r="F543" s="266"/>
      <c r="L543" s="238"/>
      <c r="M543" s="241"/>
    </row>
    <row r="544" spans="1:13" s="247" customFormat="1" ht="16.5">
      <c r="A544" s="244">
        <v>232</v>
      </c>
      <c r="B544" s="251" t="s">
        <v>1548</v>
      </c>
      <c r="C544" s="245">
        <v>16220</v>
      </c>
      <c r="D544" s="242">
        <f t="shared" si="8"/>
        <v>68</v>
      </c>
      <c r="E544" s="246">
        <v>16288</v>
      </c>
      <c r="H544" s="260"/>
      <c r="I544" s="260"/>
      <c r="J544" s="260"/>
      <c r="L544" s="249"/>
      <c r="M544" s="250"/>
    </row>
    <row r="545" spans="1:13" ht="16.5">
      <c r="A545" s="120">
        <v>23203</v>
      </c>
      <c r="B545" s="171" t="s">
        <v>1549</v>
      </c>
      <c r="C545" s="223">
        <v>16220</v>
      </c>
      <c r="D545" s="242">
        <f t="shared" si="8"/>
        <v>68</v>
      </c>
      <c r="E545" s="243">
        <v>16288</v>
      </c>
      <c r="L545" s="237"/>
      <c r="M545" s="241"/>
    </row>
    <row r="546" spans="1:13" ht="16.5">
      <c r="A546" s="120">
        <v>2320301</v>
      </c>
      <c r="B546" s="120" t="s">
        <v>1550</v>
      </c>
      <c r="C546" s="223">
        <v>16038</v>
      </c>
      <c r="D546" s="242">
        <f t="shared" si="8"/>
        <v>0</v>
      </c>
      <c r="E546" s="243">
        <v>16038</v>
      </c>
      <c r="L546" s="238"/>
      <c r="M546" s="241"/>
    </row>
    <row r="547" spans="1:13" ht="16.5">
      <c r="A547" s="120">
        <v>2320303</v>
      </c>
      <c r="B547" s="120" t="s">
        <v>1551</v>
      </c>
      <c r="C547" s="223">
        <v>182</v>
      </c>
      <c r="D547" s="242">
        <f t="shared" si="8"/>
        <v>68</v>
      </c>
      <c r="E547" s="243">
        <v>250</v>
      </c>
      <c r="L547" s="238"/>
      <c r="M547" s="241"/>
    </row>
    <row r="548" spans="1:13" s="247" customFormat="1" ht="16.5">
      <c r="A548" s="244">
        <v>233</v>
      </c>
      <c r="B548" s="251" t="s">
        <v>1552</v>
      </c>
      <c r="C548" s="245">
        <v>4</v>
      </c>
      <c r="D548" s="242">
        <f t="shared" si="8"/>
        <v>0</v>
      </c>
      <c r="E548" s="246">
        <v>4</v>
      </c>
      <c r="H548" s="260"/>
      <c r="I548" s="260"/>
      <c r="J548" s="260"/>
      <c r="L548" s="249"/>
      <c r="M548" s="250"/>
    </row>
    <row r="549" spans="1:13" ht="16.5">
      <c r="A549" s="120">
        <v>23303</v>
      </c>
      <c r="B549" s="171" t="s">
        <v>1553</v>
      </c>
      <c r="C549" s="223">
        <v>4</v>
      </c>
      <c r="D549" s="242">
        <f t="shared" si="8"/>
        <v>0</v>
      </c>
      <c r="E549" s="243">
        <v>4</v>
      </c>
      <c r="L549" s="237"/>
      <c r="M549" s="241"/>
    </row>
    <row r="550" spans="1:13" ht="29.25" customHeight="1">
      <c r="A550" s="339" t="s">
        <v>1559</v>
      </c>
      <c r="B550" s="339"/>
      <c r="C550" s="339"/>
      <c r="D550" s="339"/>
      <c r="E550" s="339"/>
    </row>
  </sheetData>
  <mergeCells count="3">
    <mergeCell ref="A2:E2"/>
    <mergeCell ref="A550:E550"/>
    <mergeCell ref="A5:B5"/>
  </mergeCells>
  <phoneticPr fontId="34" type="noConversion"/>
  <pageMargins left="0.7" right="0.7" top="0.75" bottom="0.75" header="0.3" footer="0.3"/>
  <pageSetup paperSize="8"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P32"/>
  <sheetViews>
    <sheetView workbookViewId="0">
      <selection sqref="A1:J32"/>
    </sheetView>
  </sheetViews>
  <sheetFormatPr defaultColWidth="9" defaultRowHeight="12.75"/>
  <cols>
    <col min="1" max="1" width="27.875" style="74" customWidth="1"/>
    <col min="2" max="2" width="16.375" style="75" customWidth="1"/>
    <col min="3" max="3" width="16" style="75" customWidth="1"/>
    <col min="4" max="4" width="15.625" style="75" customWidth="1"/>
    <col min="5" max="5" width="14.625" style="74" customWidth="1"/>
    <col min="6" max="6" width="17" style="74" customWidth="1"/>
    <col min="7" max="7" width="15.125" style="74" customWidth="1"/>
    <col min="8" max="8" width="15.25" style="74" customWidth="1"/>
    <col min="9" max="9" width="16.5" style="74" customWidth="1"/>
    <col min="10" max="10" width="15.25" style="74" customWidth="1"/>
    <col min="11" max="14" width="9" style="281"/>
    <col min="15" max="15" width="20.5" style="281" customWidth="1"/>
    <col min="16" max="16" width="9" style="281"/>
    <col min="17" max="16384" width="9" style="74"/>
  </cols>
  <sheetData>
    <row r="1" spans="1:16" ht="35.25" customHeight="1">
      <c r="A1" s="332" t="s">
        <v>1567</v>
      </c>
      <c r="B1" s="332"/>
      <c r="C1" s="332"/>
      <c r="D1" s="332"/>
    </row>
    <row r="2" spans="1:16" ht="35.25" customHeight="1">
      <c r="A2" s="337" t="s">
        <v>371</v>
      </c>
      <c r="B2" s="337"/>
      <c r="C2" s="337"/>
      <c r="D2" s="337"/>
      <c r="E2" s="337"/>
      <c r="F2" s="337"/>
      <c r="G2" s="337"/>
      <c r="H2" s="337"/>
      <c r="I2" s="337"/>
      <c r="J2" s="337"/>
    </row>
    <row r="3" spans="1:16" ht="24" customHeight="1">
      <c r="A3" s="348" t="s">
        <v>67</v>
      </c>
      <c r="B3" s="348"/>
      <c r="C3" s="348"/>
      <c r="D3" s="348"/>
      <c r="E3" s="348"/>
      <c r="F3" s="348"/>
      <c r="G3" s="348"/>
      <c r="H3" s="348"/>
      <c r="I3" s="348"/>
      <c r="J3" s="348"/>
    </row>
    <row r="4" spans="1:16" ht="15">
      <c r="A4" s="343" t="s">
        <v>320</v>
      </c>
      <c r="B4" s="343"/>
      <c r="C4" s="343"/>
      <c r="D4" s="343"/>
      <c r="E4" s="343"/>
      <c r="F4" s="343"/>
      <c r="G4" s="343"/>
      <c r="H4" s="343"/>
      <c r="I4" s="343"/>
      <c r="J4" s="343"/>
    </row>
    <row r="5" spans="1:16" s="73" customFormat="1" ht="35.25" customHeight="1">
      <c r="A5" s="347" t="s">
        <v>68</v>
      </c>
      <c r="B5" s="344" t="s">
        <v>69</v>
      </c>
      <c r="C5" s="345"/>
      <c r="D5" s="346"/>
      <c r="E5" s="342" t="s">
        <v>317</v>
      </c>
      <c r="F5" s="342"/>
      <c r="G5" s="342"/>
      <c r="H5" s="342" t="s">
        <v>319</v>
      </c>
      <c r="I5" s="342"/>
      <c r="J5" s="342"/>
      <c r="K5" s="282"/>
      <c r="L5" s="282"/>
      <c r="M5" s="282"/>
      <c r="N5" s="282"/>
      <c r="O5" s="282"/>
      <c r="P5" s="282"/>
    </row>
    <row r="6" spans="1:16" s="73" customFormat="1" ht="34.5" customHeight="1">
      <c r="A6" s="347"/>
      <c r="B6" s="77" t="s">
        <v>70</v>
      </c>
      <c r="C6" s="77" t="s">
        <v>71</v>
      </c>
      <c r="D6" s="77" t="s">
        <v>72</v>
      </c>
      <c r="E6" s="77" t="s">
        <v>318</v>
      </c>
      <c r="F6" s="77" t="s">
        <v>71</v>
      </c>
      <c r="G6" s="77" t="s">
        <v>72</v>
      </c>
      <c r="H6" s="279" t="s">
        <v>318</v>
      </c>
      <c r="I6" s="279" t="s">
        <v>71</v>
      </c>
      <c r="J6" s="279" t="s">
        <v>72</v>
      </c>
      <c r="K6" s="282"/>
      <c r="L6" s="282"/>
      <c r="M6" s="282"/>
      <c r="N6" s="282"/>
      <c r="O6" s="282"/>
      <c r="P6" s="282"/>
    </row>
    <row r="7" spans="1:16" ht="40.5" customHeight="1">
      <c r="A7" s="76" t="s">
        <v>7</v>
      </c>
      <c r="B7" s="78">
        <f t="shared" ref="B7:G7" si="0">SUM(B8:B32)</f>
        <v>605009</v>
      </c>
      <c r="C7" s="78">
        <f t="shared" si="0"/>
        <v>216222</v>
      </c>
      <c r="D7" s="78">
        <f t="shared" si="0"/>
        <v>388787</v>
      </c>
      <c r="E7" s="78">
        <f t="shared" si="0"/>
        <v>616065</v>
      </c>
      <c r="F7" s="79">
        <f t="shared" si="0"/>
        <v>212876</v>
      </c>
      <c r="G7" s="78">
        <f t="shared" si="0"/>
        <v>403189</v>
      </c>
      <c r="H7" s="161">
        <f>SUM(H8:H32)</f>
        <v>577308</v>
      </c>
      <c r="I7" s="79">
        <f t="shared" ref="I7" si="1">SUM(I8:I32)</f>
        <v>217922</v>
      </c>
      <c r="J7" s="161">
        <f>SUM(J8:J32)</f>
        <v>359386</v>
      </c>
      <c r="K7" s="283"/>
    </row>
    <row r="8" spans="1:16" ht="21.95" customHeight="1">
      <c r="A8" s="80" t="s">
        <v>73</v>
      </c>
      <c r="B8" s="81">
        <v>75792</v>
      </c>
      <c r="C8" s="81">
        <v>35464</v>
      </c>
      <c r="D8" s="81">
        <v>40328</v>
      </c>
      <c r="E8" s="81">
        <f>F8+G8</f>
        <v>70862</v>
      </c>
      <c r="F8" s="81">
        <v>34320</v>
      </c>
      <c r="G8" s="81">
        <v>36542</v>
      </c>
      <c r="H8" s="117">
        <v>59345</v>
      </c>
      <c r="I8" s="81">
        <v>35013</v>
      </c>
      <c r="J8" s="117">
        <f>H8-I8</f>
        <v>24332</v>
      </c>
      <c r="L8" s="283"/>
      <c r="M8" s="284"/>
      <c r="N8" s="285"/>
      <c r="O8" s="286"/>
      <c r="P8" s="150"/>
    </row>
    <row r="9" spans="1:16" ht="21.95" customHeight="1">
      <c r="A9" s="80" t="s">
        <v>74</v>
      </c>
      <c r="B9" s="81"/>
      <c r="C9" s="82"/>
      <c r="D9" s="81"/>
      <c r="E9" s="81"/>
      <c r="F9" s="83"/>
      <c r="G9" s="81"/>
      <c r="H9" s="117"/>
      <c r="I9" s="83"/>
      <c r="J9" s="117">
        <f t="shared" ref="J9:J28" si="2">H9-I9</f>
        <v>0</v>
      </c>
      <c r="O9" s="286"/>
      <c r="P9" s="150"/>
    </row>
    <row r="10" spans="1:16" ht="21.95" customHeight="1">
      <c r="A10" s="80" t="s">
        <v>75</v>
      </c>
      <c r="B10" s="81"/>
      <c r="C10" s="84"/>
      <c r="D10" s="81"/>
      <c r="E10" s="81"/>
      <c r="F10" s="85"/>
      <c r="G10" s="81"/>
      <c r="H10" s="117"/>
      <c r="I10" s="85"/>
      <c r="J10" s="117">
        <f t="shared" si="2"/>
        <v>0</v>
      </c>
      <c r="O10" s="286"/>
      <c r="P10" s="150"/>
    </row>
    <row r="11" spans="1:16" ht="21.95" customHeight="1">
      <c r="A11" s="80" t="s">
        <v>76</v>
      </c>
      <c r="B11" s="81">
        <v>20982</v>
      </c>
      <c r="C11" s="81">
        <v>11360</v>
      </c>
      <c r="D11" s="81">
        <v>9622</v>
      </c>
      <c r="E11" s="81">
        <f t="shared" ref="E11:E32" si="3">F11+G11</f>
        <v>20866</v>
      </c>
      <c r="F11" s="81">
        <v>10897</v>
      </c>
      <c r="G11" s="81">
        <v>9969</v>
      </c>
      <c r="H11" s="117">
        <v>19759</v>
      </c>
      <c r="I11" s="81">
        <v>11208</v>
      </c>
      <c r="J11" s="117">
        <f t="shared" si="2"/>
        <v>8551</v>
      </c>
      <c r="M11" s="284"/>
      <c r="N11" s="285"/>
      <c r="O11" s="286"/>
      <c r="P11" s="150"/>
    </row>
    <row r="12" spans="1:16" ht="21.95" customHeight="1">
      <c r="A12" s="80" t="s">
        <v>77</v>
      </c>
      <c r="B12" s="81">
        <v>113064</v>
      </c>
      <c r="C12" s="81">
        <v>75731</v>
      </c>
      <c r="D12" s="81">
        <v>37333</v>
      </c>
      <c r="E12" s="81">
        <f t="shared" si="3"/>
        <v>129348</v>
      </c>
      <c r="F12" s="81">
        <v>75622</v>
      </c>
      <c r="G12" s="81">
        <v>53726</v>
      </c>
      <c r="H12" s="117">
        <v>139471</v>
      </c>
      <c r="I12" s="81">
        <v>75446</v>
      </c>
      <c r="J12" s="117">
        <f t="shared" si="2"/>
        <v>64025</v>
      </c>
      <c r="M12" s="284"/>
      <c r="N12" s="285"/>
      <c r="O12" s="286"/>
      <c r="P12" s="150"/>
    </row>
    <row r="13" spans="1:16" ht="21.95" customHeight="1">
      <c r="A13" s="80" t="s">
        <v>78</v>
      </c>
      <c r="B13" s="81">
        <v>2350</v>
      </c>
      <c r="C13" s="81">
        <v>174</v>
      </c>
      <c r="D13" s="81">
        <v>2176</v>
      </c>
      <c r="E13" s="81">
        <f t="shared" si="3"/>
        <v>2346</v>
      </c>
      <c r="F13" s="81">
        <v>170</v>
      </c>
      <c r="G13" s="81">
        <v>2176</v>
      </c>
      <c r="H13" s="117">
        <v>2324</v>
      </c>
      <c r="I13" s="81">
        <v>162</v>
      </c>
      <c r="J13" s="117">
        <f t="shared" si="2"/>
        <v>2162</v>
      </c>
      <c r="M13" s="284"/>
      <c r="N13" s="285"/>
      <c r="O13" s="286"/>
      <c r="P13" s="150"/>
    </row>
    <row r="14" spans="1:16" ht="21.95" customHeight="1">
      <c r="A14" s="86" t="s">
        <v>79</v>
      </c>
      <c r="B14" s="81">
        <v>6661</v>
      </c>
      <c r="C14" s="87">
        <v>2976</v>
      </c>
      <c r="D14" s="81">
        <v>3685</v>
      </c>
      <c r="E14" s="81">
        <f t="shared" si="3"/>
        <v>9515</v>
      </c>
      <c r="F14" s="87">
        <v>2838</v>
      </c>
      <c r="G14" s="81">
        <v>6677</v>
      </c>
      <c r="H14" s="117">
        <v>10238</v>
      </c>
      <c r="I14" s="87">
        <v>2789</v>
      </c>
      <c r="J14" s="117">
        <f t="shared" si="2"/>
        <v>7449</v>
      </c>
      <c r="M14" s="284"/>
      <c r="N14" s="285"/>
      <c r="O14" s="286"/>
      <c r="P14" s="150"/>
    </row>
    <row r="15" spans="1:16" ht="21.95" customHeight="1">
      <c r="A15" s="86" t="s">
        <v>80</v>
      </c>
      <c r="B15" s="81">
        <v>81649</v>
      </c>
      <c r="C15" s="87">
        <v>37493</v>
      </c>
      <c r="D15" s="81">
        <v>44156</v>
      </c>
      <c r="E15" s="81">
        <f t="shared" si="3"/>
        <v>71092</v>
      </c>
      <c r="F15" s="87">
        <v>37313</v>
      </c>
      <c r="G15" s="81">
        <v>33779</v>
      </c>
      <c r="H15" s="117">
        <v>73839</v>
      </c>
      <c r="I15" s="87">
        <v>41232</v>
      </c>
      <c r="J15" s="117">
        <f t="shared" si="2"/>
        <v>32607</v>
      </c>
      <c r="M15" s="284"/>
      <c r="N15" s="285"/>
      <c r="O15" s="286"/>
      <c r="P15" s="150"/>
    </row>
    <row r="16" spans="1:16" ht="21.95" customHeight="1">
      <c r="A16" s="86" t="s">
        <v>81</v>
      </c>
      <c r="B16" s="81">
        <v>42940</v>
      </c>
      <c r="C16" s="87">
        <v>19510</v>
      </c>
      <c r="D16" s="81">
        <v>23430</v>
      </c>
      <c r="E16" s="81">
        <f t="shared" si="3"/>
        <v>42932</v>
      </c>
      <c r="F16" s="87">
        <v>19382</v>
      </c>
      <c r="G16" s="81">
        <v>23550</v>
      </c>
      <c r="H16" s="117">
        <v>44040</v>
      </c>
      <c r="I16" s="87">
        <v>19475</v>
      </c>
      <c r="J16" s="117">
        <f t="shared" si="2"/>
        <v>24565</v>
      </c>
      <c r="M16" s="284"/>
      <c r="N16" s="285"/>
      <c r="O16" s="286"/>
      <c r="P16" s="150"/>
    </row>
    <row r="17" spans="1:16" ht="21.95" customHeight="1">
      <c r="A17" s="86" t="s">
        <v>82</v>
      </c>
      <c r="B17" s="81">
        <v>34378</v>
      </c>
      <c r="C17" s="87">
        <v>993</v>
      </c>
      <c r="D17" s="81">
        <v>33385</v>
      </c>
      <c r="E17" s="81">
        <f t="shared" si="3"/>
        <v>31653</v>
      </c>
      <c r="F17" s="87">
        <v>933</v>
      </c>
      <c r="G17" s="81">
        <v>30720</v>
      </c>
      <c r="H17" s="117">
        <v>34385</v>
      </c>
      <c r="I17" s="87">
        <v>970</v>
      </c>
      <c r="J17" s="117">
        <f t="shared" si="2"/>
        <v>33415</v>
      </c>
      <c r="M17" s="284"/>
      <c r="N17" s="285"/>
      <c r="O17" s="286"/>
      <c r="P17" s="150"/>
    </row>
    <row r="18" spans="1:16" ht="21.95" customHeight="1">
      <c r="A18" s="86" t="s">
        <v>83</v>
      </c>
      <c r="B18" s="81">
        <v>20402</v>
      </c>
      <c r="C18" s="87">
        <v>2753</v>
      </c>
      <c r="D18" s="81">
        <v>17649</v>
      </c>
      <c r="E18" s="81">
        <f t="shared" si="3"/>
        <v>38211</v>
      </c>
      <c r="F18" s="87">
        <v>2569</v>
      </c>
      <c r="G18" s="81">
        <v>35642</v>
      </c>
      <c r="H18" s="117">
        <v>16089</v>
      </c>
      <c r="I18" s="87">
        <v>2717</v>
      </c>
      <c r="J18" s="117">
        <f t="shared" si="2"/>
        <v>13372</v>
      </c>
      <c r="M18" s="284"/>
      <c r="N18" s="285"/>
      <c r="O18" s="286"/>
      <c r="P18" s="150"/>
    </row>
    <row r="19" spans="1:16" ht="21.95" customHeight="1">
      <c r="A19" s="86" t="s">
        <v>84</v>
      </c>
      <c r="B19" s="81">
        <v>116459</v>
      </c>
      <c r="C19" s="87">
        <v>11532</v>
      </c>
      <c r="D19" s="81">
        <v>104927</v>
      </c>
      <c r="E19" s="81">
        <f t="shared" si="3"/>
        <v>111154</v>
      </c>
      <c r="F19" s="87">
        <v>11090</v>
      </c>
      <c r="G19" s="81">
        <v>100064</v>
      </c>
      <c r="H19" s="117">
        <v>100612</v>
      </c>
      <c r="I19" s="87">
        <v>11082</v>
      </c>
      <c r="J19" s="117">
        <f t="shared" si="2"/>
        <v>89530</v>
      </c>
      <c r="M19" s="284"/>
      <c r="N19" s="285"/>
      <c r="O19" s="286"/>
      <c r="P19" s="150"/>
    </row>
    <row r="20" spans="1:16" ht="21.95" customHeight="1">
      <c r="A20" s="86" t="s">
        <v>85</v>
      </c>
      <c r="B20" s="81">
        <v>20400</v>
      </c>
      <c r="C20" s="87">
        <v>2850</v>
      </c>
      <c r="D20" s="81">
        <v>17550</v>
      </c>
      <c r="E20" s="81">
        <f t="shared" si="3"/>
        <v>19709</v>
      </c>
      <c r="F20" s="87">
        <v>2676</v>
      </c>
      <c r="G20" s="81">
        <v>17033</v>
      </c>
      <c r="H20" s="117">
        <v>24609</v>
      </c>
      <c r="I20" s="87">
        <v>2676</v>
      </c>
      <c r="J20" s="117">
        <f t="shared" si="2"/>
        <v>21933</v>
      </c>
      <c r="M20" s="284"/>
      <c r="N20" s="285"/>
      <c r="O20" s="286"/>
      <c r="P20" s="150"/>
    </row>
    <row r="21" spans="1:16" ht="21.95" customHeight="1">
      <c r="A21" s="86" t="s">
        <v>86</v>
      </c>
      <c r="B21" s="81">
        <v>2063</v>
      </c>
      <c r="C21" s="87">
        <v>756</v>
      </c>
      <c r="D21" s="81">
        <v>1307</v>
      </c>
      <c r="E21" s="81">
        <f t="shared" si="3"/>
        <v>2017</v>
      </c>
      <c r="F21" s="87">
        <v>710</v>
      </c>
      <c r="G21" s="81">
        <v>1307</v>
      </c>
      <c r="H21" s="117">
        <v>1313</v>
      </c>
      <c r="I21" s="87">
        <v>692</v>
      </c>
      <c r="J21" s="117">
        <f t="shared" si="2"/>
        <v>621</v>
      </c>
      <c r="M21" s="284"/>
      <c r="N21" s="285"/>
      <c r="O21" s="286"/>
      <c r="P21" s="150"/>
    </row>
    <row r="22" spans="1:16" ht="21.95" customHeight="1">
      <c r="A22" s="86" t="s">
        <v>87</v>
      </c>
      <c r="B22" s="81">
        <v>3660</v>
      </c>
      <c r="C22" s="87">
        <v>346</v>
      </c>
      <c r="D22" s="81">
        <v>3314</v>
      </c>
      <c r="E22" s="81">
        <f t="shared" si="3"/>
        <v>3643</v>
      </c>
      <c r="F22" s="87">
        <v>329</v>
      </c>
      <c r="G22" s="81">
        <v>3314</v>
      </c>
      <c r="H22" s="117">
        <v>2953</v>
      </c>
      <c r="I22" s="87">
        <v>312</v>
      </c>
      <c r="J22" s="117">
        <f t="shared" si="2"/>
        <v>2641</v>
      </c>
      <c r="M22" s="284"/>
      <c r="N22" s="285"/>
      <c r="O22" s="286"/>
      <c r="P22" s="150"/>
    </row>
    <row r="23" spans="1:16" ht="21.95" customHeight="1">
      <c r="A23" s="86" t="s">
        <v>88</v>
      </c>
      <c r="B23" s="81"/>
      <c r="C23" s="87"/>
      <c r="D23" s="81"/>
      <c r="E23" s="81"/>
      <c r="F23" s="87"/>
      <c r="G23" s="81"/>
      <c r="H23" s="117"/>
      <c r="I23" s="87"/>
      <c r="J23" s="117">
        <f t="shared" si="2"/>
        <v>0</v>
      </c>
      <c r="O23" s="286"/>
      <c r="P23" s="150"/>
    </row>
    <row r="24" spans="1:16" ht="21.95" customHeight="1">
      <c r="A24" s="86" t="s">
        <v>89</v>
      </c>
      <c r="B24" s="81"/>
      <c r="C24" s="88"/>
      <c r="D24" s="81"/>
      <c r="E24" s="81"/>
      <c r="F24" s="89"/>
      <c r="G24" s="81"/>
      <c r="H24" s="117"/>
      <c r="I24" s="89"/>
      <c r="J24" s="117">
        <f t="shared" si="2"/>
        <v>0</v>
      </c>
      <c r="O24" s="287"/>
      <c r="P24" s="150"/>
    </row>
    <row r="25" spans="1:16" ht="21.95" customHeight="1">
      <c r="A25" s="86" t="s">
        <v>90</v>
      </c>
      <c r="B25" s="81">
        <v>4703</v>
      </c>
      <c r="C25" s="87">
        <v>2662</v>
      </c>
      <c r="D25" s="81">
        <v>2041</v>
      </c>
      <c r="E25" s="81">
        <f t="shared" si="3"/>
        <v>4394</v>
      </c>
      <c r="F25" s="87">
        <v>2506</v>
      </c>
      <c r="G25" s="81">
        <v>1888</v>
      </c>
      <c r="H25" s="117">
        <v>4243</v>
      </c>
      <c r="I25" s="87">
        <v>2592</v>
      </c>
      <c r="J25" s="117">
        <f t="shared" si="2"/>
        <v>1651</v>
      </c>
      <c r="M25" s="284"/>
      <c r="N25" s="285"/>
      <c r="O25" s="286"/>
      <c r="P25" s="150"/>
    </row>
    <row r="26" spans="1:16" ht="21.95" customHeight="1">
      <c r="A26" s="86" t="s">
        <v>91</v>
      </c>
      <c r="B26" s="81">
        <v>15234</v>
      </c>
      <c r="C26" s="87">
        <v>10508</v>
      </c>
      <c r="D26" s="81">
        <v>4726</v>
      </c>
      <c r="E26" s="81">
        <f t="shared" si="3"/>
        <v>15973</v>
      </c>
      <c r="F26" s="87">
        <v>10508</v>
      </c>
      <c r="G26" s="81">
        <v>5465</v>
      </c>
      <c r="H26" s="117">
        <v>18694</v>
      </c>
      <c r="I26" s="87">
        <v>10585</v>
      </c>
      <c r="J26" s="117">
        <f t="shared" si="2"/>
        <v>8109</v>
      </c>
      <c r="M26" s="284"/>
      <c r="N26" s="285"/>
      <c r="O26" s="286"/>
      <c r="P26" s="150"/>
    </row>
    <row r="27" spans="1:16" ht="21.95" customHeight="1">
      <c r="A27" s="86" t="s">
        <v>92</v>
      </c>
      <c r="B27" s="81"/>
      <c r="C27" s="87"/>
      <c r="D27" s="81"/>
      <c r="E27" s="81"/>
      <c r="F27" s="87"/>
      <c r="G27" s="81"/>
      <c r="H27" s="117"/>
      <c r="I27" s="87"/>
      <c r="J27" s="117">
        <f t="shared" si="2"/>
        <v>0</v>
      </c>
      <c r="O27" s="286"/>
      <c r="P27" s="150"/>
    </row>
    <row r="28" spans="1:16" ht="21.95" customHeight="1">
      <c r="A28" s="86" t="s">
        <v>93</v>
      </c>
      <c r="B28" s="81">
        <v>12919</v>
      </c>
      <c r="C28" s="87">
        <v>1114</v>
      </c>
      <c r="D28" s="81">
        <v>11805</v>
      </c>
      <c r="E28" s="81">
        <f t="shared" si="3"/>
        <v>12697</v>
      </c>
      <c r="F28" s="87">
        <v>1013</v>
      </c>
      <c r="G28" s="81">
        <v>11684</v>
      </c>
      <c r="H28" s="117">
        <v>6336</v>
      </c>
      <c r="I28" s="87">
        <v>971</v>
      </c>
      <c r="J28" s="117">
        <f t="shared" si="2"/>
        <v>5365</v>
      </c>
      <c r="M28" s="284"/>
      <c r="N28" s="285"/>
      <c r="O28" s="286"/>
      <c r="P28" s="150"/>
    </row>
    <row r="29" spans="1:16" ht="21.95" customHeight="1">
      <c r="A29" s="86" t="s">
        <v>94</v>
      </c>
      <c r="B29" s="81">
        <v>6100</v>
      </c>
      <c r="C29" s="88"/>
      <c r="D29" s="81">
        <v>6100</v>
      </c>
      <c r="E29" s="81">
        <f t="shared" si="3"/>
        <v>6100</v>
      </c>
      <c r="F29" s="89"/>
      <c r="G29" s="81">
        <v>6100</v>
      </c>
      <c r="H29" s="117">
        <v>0</v>
      </c>
      <c r="I29" s="89"/>
      <c r="J29" s="117"/>
      <c r="O29" s="286"/>
      <c r="P29" s="148"/>
    </row>
    <row r="30" spans="1:16" ht="21.95" customHeight="1">
      <c r="A30" s="86" t="s">
        <v>95</v>
      </c>
      <c r="B30" s="81">
        <v>9029</v>
      </c>
      <c r="C30" s="87"/>
      <c r="D30" s="81">
        <v>9029</v>
      </c>
      <c r="E30" s="81">
        <f t="shared" si="3"/>
        <v>7329</v>
      </c>
      <c r="F30" s="87"/>
      <c r="G30" s="81">
        <v>7329</v>
      </c>
      <c r="H30" s="117">
        <v>2766</v>
      </c>
      <c r="I30" s="87"/>
      <c r="J30" s="117">
        <v>2766</v>
      </c>
      <c r="O30" s="286"/>
      <c r="P30" s="150"/>
    </row>
    <row r="31" spans="1:16" ht="21.95" customHeight="1">
      <c r="A31" s="86" t="s">
        <v>96</v>
      </c>
      <c r="B31" s="81">
        <v>16220</v>
      </c>
      <c r="C31" s="88"/>
      <c r="D31" s="81">
        <v>16220</v>
      </c>
      <c r="E31" s="81">
        <f t="shared" si="3"/>
        <v>16220</v>
      </c>
      <c r="F31" s="89"/>
      <c r="G31" s="81">
        <v>16220</v>
      </c>
      <c r="H31" s="117">
        <v>16288</v>
      </c>
      <c r="I31" s="89"/>
      <c r="J31" s="117">
        <v>16288</v>
      </c>
      <c r="O31" s="286"/>
      <c r="P31" s="150"/>
    </row>
    <row r="32" spans="1:16" ht="21.95" customHeight="1">
      <c r="A32" s="86" t="s">
        <v>97</v>
      </c>
      <c r="B32" s="81">
        <v>4</v>
      </c>
      <c r="C32" s="88"/>
      <c r="D32" s="81">
        <v>4</v>
      </c>
      <c r="E32" s="81">
        <f t="shared" si="3"/>
        <v>4</v>
      </c>
      <c r="F32" s="89"/>
      <c r="G32" s="81">
        <v>4</v>
      </c>
      <c r="H32" s="117">
        <v>4</v>
      </c>
      <c r="I32" s="89"/>
      <c r="J32" s="117">
        <v>4</v>
      </c>
      <c r="O32" s="286"/>
      <c r="P32" s="150"/>
    </row>
  </sheetData>
  <mergeCells count="8">
    <mergeCell ref="H5:J5"/>
    <mergeCell ref="A4:J4"/>
    <mergeCell ref="A2:J2"/>
    <mergeCell ref="A1:D1"/>
    <mergeCell ref="B5:D5"/>
    <mergeCell ref="E5:G5"/>
    <mergeCell ref="A5:A6"/>
    <mergeCell ref="A3:J3"/>
  </mergeCells>
  <phoneticPr fontId="34" type="noConversion"/>
  <pageMargins left="1.42" right="0.70866141732283472" top="0.23" bottom="0.4" header="0.17" footer="0.31496062992125984"/>
  <pageSetup paperSize="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N146"/>
  <sheetViews>
    <sheetView topLeftCell="A61" workbookViewId="0">
      <selection sqref="A1:N86"/>
    </sheetView>
  </sheetViews>
  <sheetFormatPr defaultColWidth="9" defaultRowHeight="15.75"/>
  <cols>
    <col min="1" max="1" width="48" style="276" customWidth="1"/>
    <col min="2" max="2" width="12.375" style="42" customWidth="1"/>
    <col min="3" max="3" width="18.125" style="42" customWidth="1"/>
    <col min="4" max="4" width="14.375" style="42" customWidth="1"/>
    <col min="5" max="5" width="13.625" style="42" customWidth="1"/>
    <col min="6" max="6" width="12.125" style="42" customWidth="1"/>
    <col min="7" max="7" width="15.75" style="42" customWidth="1"/>
    <col min="8" max="8" width="35.5" style="41" customWidth="1"/>
    <col min="9" max="9" width="11.5" style="41" customWidth="1"/>
    <col min="10" max="10" width="17.5" style="41" customWidth="1"/>
    <col min="11" max="11" width="9" style="41"/>
    <col min="12" max="12" width="13.625" style="41" customWidth="1"/>
    <col min="13" max="13" width="11.375" style="41" customWidth="1"/>
    <col min="14" max="14" width="12" style="41" customWidth="1"/>
    <col min="15" max="16384" width="9" style="41"/>
  </cols>
  <sheetData>
    <row r="1" spans="1:14" ht="24" customHeight="1">
      <c r="A1" s="332" t="s">
        <v>1568</v>
      </c>
      <c r="B1" s="349"/>
      <c r="C1" s="349"/>
      <c r="D1" s="349"/>
      <c r="E1" s="349"/>
      <c r="F1" s="349"/>
      <c r="G1" s="349"/>
      <c r="H1" s="332"/>
      <c r="I1" s="332"/>
    </row>
    <row r="2" spans="1:14" ht="38.25" customHeight="1">
      <c r="A2" s="337" t="s">
        <v>377</v>
      </c>
      <c r="B2" s="337"/>
      <c r="C2" s="337"/>
      <c r="D2" s="337"/>
      <c r="E2" s="337"/>
      <c r="F2" s="337"/>
      <c r="G2" s="337"/>
      <c r="H2" s="337"/>
      <c r="I2" s="337"/>
      <c r="J2" s="337"/>
      <c r="K2" s="337"/>
      <c r="L2" s="337"/>
      <c r="M2" s="337"/>
      <c r="N2" s="337"/>
    </row>
    <row r="3" spans="1:14" ht="20.25" customHeight="1">
      <c r="A3" s="350"/>
      <c r="B3" s="351"/>
      <c r="C3" s="43"/>
      <c r="D3" s="43"/>
      <c r="E3" s="43"/>
      <c r="F3" s="43"/>
      <c r="G3" s="43"/>
      <c r="J3" s="44"/>
      <c r="M3" s="352" t="s">
        <v>376</v>
      </c>
      <c r="N3" s="352"/>
    </row>
    <row r="4" spans="1:14" ht="34.5" customHeight="1">
      <c r="A4" s="152" t="s">
        <v>98</v>
      </c>
      <c r="B4" s="45" t="s">
        <v>3</v>
      </c>
      <c r="C4" s="45" t="s">
        <v>323</v>
      </c>
      <c r="D4" s="45" t="s">
        <v>322</v>
      </c>
      <c r="E4" s="45" t="s">
        <v>324</v>
      </c>
      <c r="F4" s="152" t="s">
        <v>372</v>
      </c>
      <c r="G4" s="152" t="s">
        <v>373</v>
      </c>
      <c r="H4" s="45" t="s">
        <v>99</v>
      </c>
      <c r="I4" s="45" t="s">
        <v>3</v>
      </c>
      <c r="J4" s="45" t="s">
        <v>323</v>
      </c>
      <c r="K4" s="45" t="s">
        <v>326</v>
      </c>
      <c r="L4" s="45" t="s">
        <v>327</v>
      </c>
      <c r="M4" s="152" t="s">
        <v>372</v>
      </c>
      <c r="N4" s="152" t="s">
        <v>373</v>
      </c>
    </row>
    <row r="5" spans="1:14" ht="20.100000000000001" customHeight="1">
      <c r="A5" s="267" t="s">
        <v>56</v>
      </c>
      <c r="B5" s="47">
        <f>B6+B76+B77+B81+B82+B83+B84</f>
        <v>577541</v>
      </c>
      <c r="C5" s="47">
        <v>588597</v>
      </c>
      <c r="D5" s="47">
        <f>E5-C5</f>
        <v>41359</v>
      </c>
      <c r="E5" s="47">
        <f>E6+E76+E77+E81+E82+E83+E84</f>
        <v>629956</v>
      </c>
      <c r="F5" s="173">
        <f>E5/B5</f>
        <v>1.0907554615170179</v>
      </c>
      <c r="G5" s="173">
        <f>E5/C5</f>
        <v>1.0702670927646589</v>
      </c>
      <c r="H5" s="46" t="s">
        <v>57</v>
      </c>
      <c r="I5" s="48">
        <f>I6+I9+I10+I11+I12+I13+I14+I15</f>
        <v>87532</v>
      </c>
      <c r="J5" s="48">
        <v>87532</v>
      </c>
      <c r="K5" s="179">
        <f>L5-J5</f>
        <v>92781</v>
      </c>
      <c r="L5" s="172">
        <f>L6+L10+L11</f>
        <v>180313</v>
      </c>
      <c r="M5" s="168">
        <f>L5/I5</f>
        <v>2.0599666407713753</v>
      </c>
      <c r="N5" s="168">
        <f>L5/J5</f>
        <v>2.0599666407713753</v>
      </c>
    </row>
    <row r="6" spans="1:14" ht="20.100000000000001" customHeight="1">
      <c r="A6" s="268" t="s">
        <v>100</v>
      </c>
      <c r="B6" s="50">
        <f>B7+B14+B54</f>
        <v>262548</v>
      </c>
      <c r="C6" s="50">
        <v>262548</v>
      </c>
      <c r="D6" s="47">
        <f t="shared" ref="D6:D69" si="0">E6-C6</f>
        <v>139587</v>
      </c>
      <c r="E6" s="50">
        <f>E7+E14+E54</f>
        <v>402135</v>
      </c>
      <c r="F6" s="173">
        <f>E6/B6</f>
        <v>1.5316627816627817</v>
      </c>
      <c r="G6" s="173">
        <f>E6/C6</f>
        <v>1.5316627816627817</v>
      </c>
      <c r="H6" s="49" t="s">
        <v>101</v>
      </c>
      <c r="I6" s="50">
        <f>SUM(I7:I8)</f>
        <v>17562</v>
      </c>
      <c r="J6" s="50">
        <v>17562</v>
      </c>
      <c r="K6" s="179">
        <f t="shared" ref="K6:K11" si="1">L6-J6</f>
        <v>1500</v>
      </c>
      <c r="L6" s="172">
        <v>19062</v>
      </c>
      <c r="M6" s="168">
        <f>L6/I6</f>
        <v>1.0854116843184147</v>
      </c>
      <c r="N6" s="168">
        <f>L6/J6</f>
        <v>1.0854116843184147</v>
      </c>
    </row>
    <row r="7" spans="1:14" ht="20.100000000000001" customHeight="1">
      <c r="A7" s="268" t="s">
        <v>102</v>
      </c>
      <c r="B7" s="50">
        <f t="shared" ref="B7" si="2">SUM(B8:B13)</f>
        <v>14818</v>
      </c>
      <c r="C7" s="50">
        <v>14818</v>
      </c>
      <c r="D7" s="47">
        <f t="shared" si="0"/>
        <v>0</v>
      </c>
      <c r="E7" s="50">
        <f>SUM(E8:E13)</f>
        <v>14818</v>
      </c>
      <c r="F7" s="173">
        <f t="shared" ref="F7:F69" si="3">E7/B7</f>
        <v>1</v>
      </c>
      <c r="G7" s="173">
        <f t="shared" ref="G7:G69" si="4">E7/C7</f>
        <v>1</v>
      </c>
      <c r="H7" s="51" t="s">
        <v>103</v>
      </c>
      <c r="I7" s="52"/>
      <c r="J7" s="52"/>
      <c r="K7" s="121"/>
      <c r="L7" s="53"/>
      <c r="M7" s="154"/>
      <c r="N7" s="154"/>
    </row>
    <row r="8" spans="1:14" ht="20.100000000000001" customHeight="1">
      <c r="A8" s="269" t="s">
        <v>104</v>
      </c>
      <c r="B8" s="52">
        <v>260</v>
      </c>
      <c r="C8" s="52">
        <v>260</v>
      </c>
      <c r="D8" s="47">
        <f t="shared" si="0"/>
        <v>0</v>
      </c>
      <c r="E8" s="120">
        <v>260</v>
      </c>
      <c r="F8" s="174">
        <f t="shared" si="3"/>
        <v>1</v>
      </c>
      <c r="G8" s="174">
        <f t="shared" si="4"/>
        <v>1</v>
      </c>
      <c r="H8" s="51" t="s">
        <v>105</v>
      </c>
      <c r="I8" s="52">
        <v>17562</v>
      </c>
      <c r="J8" s="52">
        <v>17562</v>
      </c>
      <c r="K8" s="121">
        <f t="shared" si="1"/>
        <v>1500</v>
      </c>
      <c r="L8" s="53">
        <v>19062</v>
      </c>
      <c r="M8" s="154">
        <f>L8/I8</f>
        <v>1.0854116843184147</v>
      </c>
      <c r="N8" s="154">
        <f>L8/J8</f>
        <v>1.0854116843184147</v>
      </c>
    </row>
    <row r="9" spans="1:14" ht="20.100000000000001" customHeight="1">
      <c r="A9" s="269" t="s">
        <v>106</v>
      </c>
      <c r="B9" s="52"/>
      <c r="C9" s="52"/>
      <c r="D9" s="47"/>
      <c r="E9" s="120"/>
      <c r="F9" s="175"/>
      <c r="G9" s="175"/>
      <c r="H9" s="54" t="s">
        <v>107</v>
      </c>
      <c r="I9" s="55"/>
      <c r="J9" s="56"/>
      <c r="K9" s="121"/>
      <c r="L9" s="53"/>
      <c r="M9" s="154"/>
      <c r="N9" s="154"/>
    </row>
    <row r="10" spans="1:14" ht="20.100000000000001" customHeight="1">
      <c r="A10" s="269" t="s">
        <v>108</v>
      </c>
      <c r="B10" s="52">
        <v>3816</v>
      </c>
      <c r="C10" s="52">
        <v>3816</v>
      </c>
      <c r="D10" s="178">
        <f t="shared" si="0"/>
        <v>0</v>
      </c>
      <c r="E10" s="120">
        <v>3816</v>
      </c>
      <c r="F10" s="174">
        <f t="shared" si="3"/>
        <v>1</v>
      </c>
      <c r="G10" s="174">
        <f t="shared" si="4"/>
        <v>1</v>
      </c>
      <c r="H10" s="49" t="s">
        <v>109</v>
      </c>
      <c r="I10" s="55"/>
      <c r="J10" s="56"/>
      <c r="K10" s="121"/>
      <c r="L10" s="53">
        <v>91174</v>
      </c>
      <c r="M10" s="154"/>
      <c r="N10" s="154"/>
    </row>
    <row r="11" spans="1:14" ht="20.100000000000001" customHeight="1">
      <c r="A11" s="269" t="s">
        <v>110</v>
      </c>
      <c r="B11" s="52">
        <v>595</v>
      </c>
      <c r="C11" s="52">
        <v>595</v>
      </c>
      <c r="D11" s="178">
        <f t="shared" si="0"/>
        <v>0</v>
      </c>
      <c r="E11" s="120">
        <v>595</v>
      </c>
      <c r="F11" s="174">
        <f>E11/B11</f>
        <v>1</v>
      </c>
      <c r="G11" s="174">
        <f>E11/C11</f>
        <v>1</v>
      </c>
      <c r="H11" s="57" t="s">
        <v>111</v>
      </c>
      <c r="I11" s="58">
        <v>69970</v>
      </c>
      <c r="J11" s="56">
        <v>69970</v>
      </c>
      <c r="K11" s="179">
        <f t="shared" si="1"/>
        <v>107</v>
      </c>
      <c r="L11" s="172">
        <v>70077</v>
      </c>
      <c r="M11" s="168">
        <f>L11/I11</f>
        <v>1.0015292268114906</v>
      </c>
      <c r="N11" s="168">
        <f>L11/J11</f>
        <v>1.0015292268114906</v>
      </c>
    </row>
    <row r="12" spans="1:14" ht="20.100000000000001" customHeight="1">
      <c r="A12" s="269" t="s">
        <v>112</v>
      </c>
      <c r="B12" s="52">
        <v>10147</v>
      </c>
      <c r="C12" s="52">
        <v>10147</v>
      </c>
      <c r="D12" s="178">
        <f t="shared" si="0"/>
        <v>0</v>
      </c>
      <c r="E12" s="120">
        <v>10147</v>
      </c>
      <c r="F12" s="174">
        <f>E12/B12</f>
        <v>1</v>
      </c>
      <c r="G12" s="174">
        <f t="shared" si="4"/>
        <v>1</v>
      </c>
      <c r="H12" s="57" t="s">
        <v>113</v>
      </c>
      <c r="I12" s="55"/>
      <c r="J12" s="56"/>
      <c r="K12" s="121"/>
      <c r="L12" s="53"/>
      <c r="M12" s="53"/>
      <c r="N12" s="53"/>
    </row>
    <row r="13" spans="1:14" ht="20.100000000000001" customHeight="1">
      <c r="A13" s="269" t="s">
        <v>114</v>
      </c>
      <c r="B13" s="52"/>
      <c r="C13" s="52"/>
      <c r="D13" s="47"/>
      <c r="E13" s="120"/>
      <c r="F13" s="176"/>
      <c r="G13" s="176"/>
      <c r="H13" s="59" t="s">
        <v>115</v>
      </c>
      <c r="I13" s="55"/>
      <c r="J13" s="56"/>
      <c r="K13" s="121"/>
      <c r="L13" s="53"/>
      <c r="M13" s="53"/>
      <c r="N13" s="53"/>
    </row>
    <row r="14" spans="1:14" ht="20.100000000000001" customHeight="1">
      <c r="A14" s="270" t="s">
        <v>116</v>
      </c>
      <c r="B14" s="50">
        <f>SUM(B15:B53)</f>
        <v>222950</v>
      </c>
      <c r="C14" s="50">
        <v>222950</v>
      </c>
      <c r="D14" s="47">
        <f t="shared" si="0"/>
        <v>86556</v>
      </c>
      <c r="E14" s="50">
        <f>SUM(E15:E53)</f>
        <v>309506</v>
      </c>
      <c r="F14" s="173">
        <f t="shared" si="3"/>
        <v>1.3882305449652388</v>
      </c>
      <c r="G14" s="173">
        <f>E14/C14</f>
        <v>1.3882305449652388</v>
      </c>
      <c r="H14" s="60" t="s">
        <v>117</v>
      </c>
      <c r="I14" s="61"/>
      <c r="J14" s="56"/>
      <c r="K14" s="121"/>
      <c r="L14" s="53"/>
      <c r="M14" s="53"/>
      <c r="N14" s="53"/>
    </row>
    <row r="15" spans="1:14" ht="20.100000000000001" customHeight="1">
      <c r="A15" s="269" t="s">
        <v>118</v>
      </c>
      <c r="B15" s="52">
        <v>740</v>
      </c>
      <c r="C15" s="52">
        <v>740</v>
      </c>
      <c r="D15" s="178">
        <f t="shared" si="0"/>
        <v>20</v>
      </c>
      <c r="E15" s="120">
        <v>760</v>
      </c>
      <c r="F15" s="174">
        <f>E15/B15</f>
        <v>1.027027027027027</v>
      </c>
      <c r="G15" s="174">
        <f t="shared" si="4"/>
        <v>1.027027027027027</v>
      </c>
      <c r="H15" s="60" t="s">
        <v>119</v>
      </c>
      <c r="I15" s="61"/>
      <c r="J15" s="56"/>
      <c r="K15" s="121"/>
      <c r="L15" s="53"/>
      <c r="M15" s="53"/>
      <c r="N15" s="53"/>
    </row>
    <row r="16" spans="1:14" ht="20.100000000000001" customHeight="1">
      <c r="A16" s="271" t="s">
        <v>120</v>
      </c>
      <c r="B16" s="52">
        <v>38517</v>
      </c>
      <c r="C16" s="52">
        <v>38517</v>
      </c>
      <c r="D16" s="178">
        <f t="shared" si="0"/>
        <v>4412</v>
      </c>
      <c r="E16" s="120">
        <v>42929</v>
      </c>
      <c r="F16" s="174">
        <f t="shared" si="3"/>
        <v>1.1145468234805411</v>
      </c>
      <c r="G16" s="174">
        <f t="shared" si="4"/>
        <v>1.1145468234805411</v>
      </c>
      <c r="H16" s="62"/>
      <c r="I16" s="63"/>
      <c r="J16" s="53"/>
      <c r="K16" s="121"/>
      <c r="L16" s="53"/>
      <c r="M16" s="53"/>
      <c r="N16" s="53"/>
    </row>
    <row r="17" spans="1:14" ht="20.100000000000001" customHeight="1">
      <c r="A17" s="272" t="s">
        <v>1575</v>
      </c>
      <c r="B17" s="52">
        <v>23612</v>
      </c>
      <c r="C17" s="52">
        <v>23612</v>
      </c>
      <c r="D17" s="178">
        <f t="shared" si="0"/>
        <v>10509</v>
      </c>
      <c r="E17" s="120">
        <v>34121</v>
      </c>
      <c r="F17" s="174">
        <f t="shared" si="3"/>
        <v>1.4450703032356429</v>
      </c>
      <c r="G17" s="174">
        <f t="shared" si="4"/>
        <v>1.4450703032356429</v>
      </c>
      <c r="H17" s="62"/>
      <c r="I17" s="63"/>
      <c r="J17" s="53"/>
      <c r="K17" s="121"/>
      <c r="L17" s="53"/>
      <c r="M17" s="53"/>
      <c r="N17" s="53"/>
    </row>
    <row r="18" spans="1:14" ht="20.100000000000001" customHeight="1">
      <c r="A18" s="272" t="s">
        <v>121</v>
      </c>
      <c r="B18" s="52">
        <v>14082</v>
      </c>
      <c r="C18" s="52">
        <v>14082</v>
      </c>
      <c r="D18" s="178">
        <f t="shared" si="0"/>
        <v>16777</v>
      </c>
      <c r="E18" s="120">
        <v>30859</v>
      </c>
      <c r="F18" s="174">
        <f>E18/B18</f>
        <v>2.1913790654736545</v>
      </c>
      <c r="G18" s="174">
        <f>E18/C18</f>
        <v>2.1913790654736545</v>
      </c>
      <c r="H18" s="62"/>
      <c r="I18" s="63"/>
      <c r="J18" s="53"/>
      <c r="K18" s="121"/>
      <c r="L18" s="53"/>
      <c r="M18" s="53"/>
      <c r="N18" s="53"/>
    </row>
    <row r="19" spans="1:14" ht="20.100000000000001" customHeight="1">
      <c r="A19" s="272" t="s">
        <v>122</v>
      </c>
      <c r="B19" s="52"/>
      <c r="C19" s="52"/>
      <c r="D19" s="47"/>
      <c r="E19" s="120"/>
      <c r="F19" s="176"/>
      <c r="G19" s="176"/>
      <c r="H19" s="62"/>
      <c r="I19" s="63"/>
      <c r="J19" s="53"/>
      <c r="K19" s="121"/>
      <c r="L19" s="53"/>
      <c r="M19" s="53"/>
      <c r="N19" s="53"/>
    </row>
    <row r="20" spans="1:14" ht="20.100000000000001" customHeight="1">
      <c r="A20" s="272" t="s">
        <v>123</v>
      </c>
      <c r="B20" s="52"/>
      <c r="C20" s="52"/>
      <c r="D20" s="47"/>
      <c r="E20" s="120"/>
      <c r="F20" s="176"/>
      <c r="G20" s="176"/>
      <c r="H20" s="62"/>
      <c r="I20" s="63"/>
      <c r="J20" s="53"/>
      <c r="K20" s="121"/>
      <c r="L20" s="53"/>
      <c r="M20" s="53"/>
      <c r="N20" s="53"/>
    </row>
    <row r="21" spans="1:14" ht="20.100000000000001" customHeight="1">
      <c r="A21" s="272" t="s">
        <v>124</v>
      </c>
      <c r="B21" s="52">
        <v>1820</v>
      </c>
      <c r="C21" s="52">
        <v>1820</v>
      </c>
      <c r="D21" s="178">
        <f t="shared" si="0"/>
        <v>-18</v>
      </c>
      <c r="E21" s="120">
        <v>1802</v>
      </c>
      <c r="F21" s="174">
        <f t="shared" si="3"/>
        <v>0.99010989010989015</v>
      </c>
      <c r="G21" s="174">
        <f t="shared" si="4"/>
        <v>0.99010989010989015</v>
      </c>
      <c r="H21" s="62"/>
      <c r="I21" s="63"/>
      <c r="J21" s="53"/>
      <c r="K21" s="121"/>
      <c r="L21" s="53"/>
      <c r="M21" s="53"/>
      <c r="N21" s="53"/>
    </row>
    <row r="22" spans="1:14" ht="20.100000000000001" customHeight="1">
      <c r="A22" s="272" t="s">
        <v>125</v>
      </c>
      <c r="B22" s="52">
        <v>17743</v>
      </c>
      <c r="C22" s="52">
        <v>17743</v>
      </c>
      <c r="D22" s="178">
        <f t="shared" si="0"/>
        <v>3166</v>
      </c>
      <c r="E22" s="120">
        <v>20909</v>
      </c>
      <c r="F22" s="174">
        <f t="shared" si="3"/>
        <v>1.1784365665332808</v>
      </c>
      <c r="G22" s="174">
        <f t="shared" si="4"/>
        <v>1.1784365665332808</v>
      </c>
      <c r="H22" s="62"/>
      <c r="I22" s="63"/>
      <c r="J22" s="53"/>
      <c r="K22" s="121"/>
      <c r="L22" s="53"/>
      <c r="M22" s="53"/>
      <c r="N22" s="53"/>
    </row>
    <row r="23" spans="1:14" ht="20.100000000000001" customHeight="1">
      <c r="A23" s="272" t="s">
        <v>126</v>
      </c>
      <c r="B23" s="52">
        <v>17219</v>
      </c>
      <c r="C23" s="52">
        <v>17219</v>
      </c>
      <c r="D23" s="178">
        <f t="shared" si="0"/>
        <v>0</v>
      </c>
      <c r="E23" s="120">
        <v>17219</v>
      </c>
      <c r="F23" s="174">
        <f t="shared" si="3"/>
        <v>1</v>
      </c>
      <c r="G23" s="174">
        <f t="shared" si="4"/>
        <v>1</v>
      </c>
      <c r="H23" s="62"/>
      <c r="I23" s="63"/>
      <c r="J23" s="53"/>
      <c r="K23" s="121"/>
      <c r="L23" s="53"/>
      <c r="M23" s="53"/>
      <c r="N23" s="53"/>
    </row>
    <row r="24" spans="1:14" ht="20.100000000000001" customHeight="1">
      <c r="A24" s="272" t="s">
        <v>127</v>
      </c>
      <c r="B24" s="52">
        <v>2293</v>
      </c>
      <c r="C24" s="52">
        <v>2293</v>
      </c>
      <c r="D24" s="178">
        <f t="shared" si="0"/>
        <v>462</v>
      </c>
      <c r="E24" s="120">
        <v>2755</v>
      </c>
      <c r="F24" s="174">
        <f t="shared" si="3"/>
        <v>1.2014827736589622</v>
      </c>
      <c r="G24" s="174">
        <f t="shared" si="4"/>
        <v>1.2014827736589622</v>
      </c>
      <c r="H24" s="64"/>
      <c r="I24" s="63"/>
      <c r="J24" s="53"/>
      <c r="K24" s="121"/>
      <c r="L24" s="53"/>
      <c r="M24" s="53"/>
      <c r="N24" s="53"/>
    </row>
    <row r="25" spans="1:14" ht="20.100000000000001" customHeight="1">
      <c r="A25" s="272" t="s">
        <v>128</v>
      </c>
      <c r="B25" s="52">
        <v>17007</v>
      </c>
      <c r="C25" s="52">
        <v>17007</v>
      </c>
      <c r="D25" s="178">
        <f t="shared" si="0"/>
        <v>1466</v>
      </c>
      <c r="E25" s="120">
        <v>18473</v>
      </c>
      <c r="F25" s="174">
        <f t="shared" si="3"/>
        <v>1.086199800082319</v>
      </c>
      <c r="G25" s="174">
        <f>E25/C25</f>
        <v>1.086199800082319</v>
      </c>
      <c r="H25" s="64"/>
      <c r="I25" s="63"/>
      <c r="J25" s="53"/>
      <c r="K25" s="121"/>
      <c r="L25" s="53"/>
      <c r="M25" s="53"/>
      <c r="N25" s="53"/>
    </row>
    <row r="26" spans="1:14" ht="20.100000000000001" customHeight="1">
      <c r="A26" s="272" t="s">
        <v>129</v>
      </c>
      <c r="B26" s="52"/>
      <c r="C26" s="52"/>
      <c r="D26" s="178"/>
      <c r="E26" s="120"/>
      <c r="F26" s="175"/>
      <c r="G26" s="175"/>
      <c r="H26" s="64"/>
      <c r="I26" s="63"/>
      <c r="J26" s="53"/>
      <c r="K26" s="121"/>
      <c r="L26" s="53"/>
      <c r="M26" s="53"/>
      <c r="N26" s="53"/>
    </row>
    <row r="27" spans="1:14" ht="20.100000000000001" customHeight="1">
      <c r="A27" s="272" t="s">
        <v>1576</v>
      </c>
      <c r="B27" s="52">
        <v>17595</v>
      </c>
      <c r="C27" s="52">
        <v>17595</v>
      </c>
      <c r="D27" s="178">
        <f t="shared" si="0"/>
        <v>8854</v>
      </c>
      <c r="E27" s="120">
        <v>26449</v>
      </c>
      <c r="F27" s="174">
        <f t="shared" si="3"/>
        <v>1.503211139528275</v>
      </c>
      <c r="G27" s="174">
        <f t="shared" si="4"/>
        <v>1.503211139528275</v>
      </c>
      <c r="H27" s="64"/>
      <c r="I27" s="65"/>
      <c r="J27" s="53"/>
      <c r="K27" s="121"/>
      <c r="L27" s="53"/>
      <c r="M27" s="53"/>
      <c r="N27" s="53"/>
    </row>
    <row r="28" spans="1:14" ht="20.100000000000001" customHeight="1">
      <c r="A28" s="66" t="s">
        <v>130</v>
      </c>
      <c r="B28" s="52">
        <v>72</v>
      </c>
      <c r="C28" s="52">
        <v>72</v>
      </c>
      <c r="D28" s="178">
        <f t="shared" si="0"/>
        <v>0</v>
      </c>
      <c r="E28" s="120">
        <v>72</v>
      </c>
      <c r="F28" s="174">
        <f>E28/B28</f>
        <v>1</v>
      </c>
      <c r="G28" s="174">
        <f>E28/C28</f>
        <v>1</v>
      </c>
      <c r="H28" s="64"/>
      <c r="I28" s="65"/>
      <c r="J28" s="53"/>
      <c r="K28" s="121"/>
      <c r="L28" s="53"/>
      <c r="M28" s="53"/>
      <c r="N28" s="53"/>
    </row>
    <row r="29" spans="1:14" ht="20.100000000000001" customHeight="1">
      <c r="A29" s="66" t="s">
        <v>131</v>
      </c>
      <c r="B29" s="52"/>
      <c r="C29" s="52"/>
      <c r="D29" s="178"/>
      <c r="E29" s="120"/>
      <c r="F29" s="176"/>
      <c r="G29" s="176"/>
      <c r="H29" s="64"/>
      <c r="I29" s="65"/>
      <c r="J29" s="53"/>
      <c r="K29" s="121"/>
      <c r="L29" s="53"/>
      <c r="M29" s="53"/>
      <c r="N29" s="53"/>
    </row>
    <row r="30" spans="1:14" ht="20.100000000000001" customHeight="1">
      <c r="A30" s="66" t="s">
        <v>132</v>
      </c>
      <c r="B30" s="52"/>
      <c r="C30" s="52"/>
      <c r="D30" s="178"/>
      <c r="E30" s="120"/>
      <c r="F30" s="176"/>
      <c r="G30" s="176"/>
      <c r="H30" s="67"/>
      <c r="I30" s="65"/>
      <c r="J30" s="53"/>
      <c r="K30" s="121"/>
      <c r="L30" s="53"/>
      <c r="M30" s="53"/>
      <c r="N30" s="53"/>
    </row>
    <row r="31" spans="1:14" ht="20.100000000000001" customHeight="1">
      <c r="A31" s="66" t="s">
        <v>133</v>
      </c>
      <c r="B31" s="52">
        <v>1992</v>
      </c>
      <c r="C31" s="52">
        <v>1992</v>
      </c>
      <c r="D31" s="178">
        <f t="shared" si="0"/>
        <v>891</v>
      </c>
      <c r="E31" s="120">
        <v>2883</v>
      </c>
      <c r="F31" s="174">
        <f t="shared" si="3"/>
        <v>1.447289156626506</v>
      </c>
      <c r="G31" s="174">
        <f t="shared" si="4"/>
        <v>1.447289156626506</v>
      </c>
      <c r="H31" s="68"/>
      <c r="I31" s="65"/>
      <c r="J31" s="53"/>
      <c r="K31" s="121"/>
      <c r="L31" s="53"/>
      <c r="M31" s="53"/>
      <c r="N31" s="53"/>
    </row>
    <row r="32" spans="1:14" ht="20.100000000000001" customHeight="1">
      <c r="A32" s="66" t="s">
        <v>134</v>
      </c>
      <c r="B32" s="52">
        <v>18021</v>
      </c>
      <c r="C32" s="52">
        <v>18021</v>
      </c>
      <c r="D32" s="178">
        <f t="shared" si="0"/>
        <v>3461</v>
      </c>
      <c r="E32" s="120">
        <v>21482</v>
      </c>
      <c r="F32" s="174">
        <f t="shared" si="3"/>
        <v>1.1920537151101493</v>
      </c>
      <c r="G32" s="174">
        <f t="shared" si="4"/>
        <v>1.1920537151101493</v>
      </c>
      <c r="H32" s="68"/>
      <c r="I32" s="63"/>
      <c r="J32" s="53"/>
      <c r="K32" s="121"/>
      <c r="L32" s="53"/>
      <c r="M32" s="53"/>
      <c r="N32" s="53"/>
    </row>
    <row r="33" spans="1:14" ht="20.100000000000001" customHeight="1">
      <c r="A33" s="66" t="s">
        <v>135</v>
      </c>
      <c r="B33" s="52">
        <v>79</v>
      </c>
      <c r="C33" s="52">
        <v>79</v>
      </c>
      <c r="D33" s="178">
        <f t="shared" si="0"/>
        <v>0</v>
      </c>
      <c r="E33" s="120">
        <v>79</v>
      </c>
      <c r="F33" s="174">
        <f t="shared" si="3"/>
        <v>1</v>
      </c>
      <c r="G33" s="174">
        <f t="shared" si="4"/>
        <v>1</v>
      </c>
      <c r="H33" s="68"/>
      <c r="I33" s="63"/>
      <c r="J33" s="53"/>
      <c r="K33" s="121"/>
      <c r="L33" s="53"/>
      <c r="M33" s="53"/>
      <c r="N33" s="53"/>
    </row>
    <row r="34" spans="1:14" ht="20.100000000000001" customHeight="1">
      <c r="A34" s="66" t="s">
        <v>136</v>
      </c>
      <c r="B34" s="52">
        <v>1480</v>
      </c>
      <c r="C34" s="52">
        <v>1480</v>
      </c>
      <c r="D34" s="178">
        <f t="shared" si="0"/>
        <v>66</v>
      </c>
      <c r="E34" s="120">
        <v>1546</v>
      </c>
      <c r="F34" s="174">
        <f t="shared" si="3"/>
        <v>1.0445945945945947</v>
      </c>
      <c r="G34" s="174">
        <f t="shared" si="4"/>
        <v>1.0445945945945947</v>
      </c>
      <c r="H34" s="68"/>
      <c r="I34" s="63"/>
      <c r="J34" s="53"/>
      <c r="K34" s="121"/>
      <c r="L34" s="53"/>
      <c r="M34" s="53"/>
      <c r="N34" s="53"/>
    </row>
    <row r="35" spans="1:14" ht="20.100000000000001" customHeight="1">
      <c r="A35" s="66" t="s">
        <v>137</v>
      </c>
      <c r="B35" s="52">
        <v>15227</v>
      </c>
      <c r="C35" s="52">
        <v>15227</v>
      </c>
      <c r="D35" s="178">
        <f t="shared" si="0"/>
        <v>4814</v>
      </c>
      <c r="E35" s="120">
        <v>20041</v>
      </c>
      <c r="F35" s="174">
        <f t="shared" si="3"/>
        <v>1.3161489459512707</v>
      </c>
      <c r="G35" s="174">
        <f>E35/C35</f>
        <v>1.3161489459512707</v>
      </c>
      <c r="H35" s="68"/>
      <c r="I35" s="63"/>
      <c r="J35" s="53"/>
      <c r="K35" s="121"/>
      <c r="L35" s="53"/>
      <c r="M35" s="53"/>
      <c r="N35" s="53"/>
    </row>
    <row r="36" spans="1:14" ht="20.100000000000001" customHeight="1">
      <c r="A36" s="66" t="s">
        <v>138</v>
      </c>
      <c r="B36" s="52">
        <v>8780</v>
      </c>
      <c r="C36" s="52">
        <v>8780</v>
      </c>
      <c r="D36" s="178">
        <f t="shared" si="0"/>
        <v>2246</v>
      </c>
      <c r="E36" s="120">
        <v>11026</v>
      </c>
      <c r="F36" s="174">
        <f t="shared" si="3"/>
        <v>1.2558086560364465</v>
      </c>
      <c r="G36" s="174">
        <f t="shared" si="4"/>
        <v>1.2558086560364465</v>
      </c>
      <c r="H36" s="68"/>
      <c r="I36" s="63"/>
      <c r="J36" s="53"/>
      <c r="K36" s="121"/>
      <c r="L36" s="53"/>
      <c r="M36" s="53"/>
      <c r="N36" s="53"/>
    </row>
    <row r="37" spans="1:14" ht="20.100000000000001" customHeight="1">
      <c r="A37" s="66" t="s">
        <v>139</v>
      </c>
      <c r="B37" s="52">
        <v>1671</v>
      </c>
      <c r="C37" s="52">
        <v>1671</v>
      </c>
      <c r="D37" s="178">
        <f t="shared" si="0"/>
        <v>98</v>
      </c>
      <c r="E37" s="120">
        <v>1769</v>
      </c>
      <c r="F37" s="174">
        <f>E37/B37</f>
        <v>1.0586475164572113</v>
      </c>
      <c r="G37" s="174">
        <f>E37/C37</f>
        <v>1.0586475164572113</v>
      </c>
      <c r="H37" s="68"/>
      <c r="I37" s="63"/>
      <c r="J37" s="53"/>
      <c r="K37" s="121"/>
      <c r="L37" s="53"/>
      <c r="M37" s="53"/>
      <c r="N37" s="53"/>
    </row>
    <row r="38" spans="1:14" ht="20.100000000000001" customHeight="1">
      <c r="A38" s="66" t="s">
        <v>140</v>
      </c>
      <c r="B38" s="52"/>
      <c r="C38" s="52"/>
      <c r="D38" s="178"/>
      <c r="E38" s="120"/>
      <c r="F38" s="175"/>
      <c r="G38" s="175"/>
      <c r="H38" s="68"/>
      <c r="I38" s="63"/>
      <c r="J38" s="53"/>
      <c r="K38" s="121"/>
      <c r="L38" s="53"/>
      <c r="M38" s="53"/>
      <c r="N38" s="53"/>
    </row>
    <row r="39" spans="1:14" ht="20.100000000000001" customHeight="1">
      <c r="A39" s="66" t="s">
        <v>1577</v>
      </c>
      <c r="B39" s="52">
        <v>24776</v>
      </c>
      <c r="C39" s="52">
        <v>24776</v>
      </c>
      <c r="D39" s="178">
        <f t="shared" si="0"/>
        <v>12187</v>
      </c>
      <c r="E39" s="120">
        <v>36963</v>
      </c>
      <c r="F39" s="174">
        <f t="shared" si="3"/>
        <v>1.4918873103002905</v>
      </c>
      <c r="G39" s="174">
        <f t="shared" si="4"/>
        <v>1.4918873103002905</v>
      </c>
      <c r="H39" s="68"/>
      <c r="I39" s="63"/>
      <c r="J39" s="53"/>
      <c r="K39" s="121"/>
      <c r="L39" s="53"/>
      <c r="M39" s="53"/>
      <c r="N39" s="53"/>
    </row>
    <row r="40" spans="1:14" ht="20.100000000000001" customHeight="1">
      <c r="A40" s="66" t="s">
        <v>141</v>
      </c>
      <c r="B40" s="52"/>
      <c r="C40" s="52"/>
      <c r="D40" s="178"/>
      <c r="E40" s="120"/>
      <c r="F40" s="176"/>
      <c r="G40" s="176"/>
      <c r="H40" s="68"/>
      <c r="I40" s="63"/>
      <c r="J40" s="53"/>
      <c r="K40" s="121"/>
      <c r="L40" s="53"/>
      <c r="M40" s="53"/>
      <c r="N40" s="53"/>
    </row>
    <row r="41" spans="1:14" ht="20.100000000000001" customHeight="1">
      <c r="A41" s="66" t="s">
        <v>142</v>
      </c>
      <c r="B41" s="52"/>
      <c r="C41" s="52"/>
      <c r="D41" s="47"/>
      <c r="E41" s="120"/>
      <c r="F41" s="176"/>
      <c r="G41" s="176"/>
      <c r="H41" s="68"/>
      <c r="I41" s="63"/>
      <c r="J41" s="53"/>
      <c r="K41" s="121"/>
      <c r="L41" s="53"/>
      <c r="M41" s="53"/>
      <c r="N41" s="53"/>
    </row>
    <row r="42" spans="1:14" ht="20.100000000000001" customHeight="1">
      <c r="A42" s="66" t="s">
        <v>143</v>
      </c>
      <c r="B42" s="52"/>
      <c r="C42" s="52"/>
      <c r="D42" s="47"/>
      <c r="E42" s="120"/>
      <c r="F42" s="176"/>
      <c r="G42" s="176"/>
      <c r="H42" s="68"/>
      <c r="I42" s="63"/>
      <c r="J42" s="53"/>
      <c r="K42" s="121"/>
      <c r="L42" s="53"/>
      <c r="M42" s="53"/>
      <c r="N42" s="53"/>
    </row>
    <row r="43" spans="1:14" ht="20.100000000000001" customHeight="1">
      <c r="A43" s="66" t="s">
        <v>144</v>
      </c>
      <c r="B43" s="52"/>
      <c r="C43" s="52"/>
      <c r="D43" s="47"/>
      <c r="E43" s="120"/>
      <c r="F43" s="176"/>
      <c r="G43" s="176"/>
      <c r="H43" s="68"/>
      <c r="I43" s="63"/>
      <c r="J43" s="53"/>
      <c r="K43" s="121"/>
      <c r="L43" s="53"/>
      <c r="M43" s="53"/>
      <c r="N43" s="53"/>
    </row>
    <row r="44" spans="1:14" ht="20.100000000000001" customHeight="1">
      <c r="A44" s="66" t="s">
        <v>145</v>
      </c>
      <c r="B44" s="52"/>
      <c r="C44" s="52"/>
      <c r="D44" s="47"/>
      <c r="E44" s="120"/>
      <c r="F44" s="176"/>
      <c r="G44" s="176"/>
      <c r="H44" s="68"/>
      <c r="I44" s="63"/>
      <c r="J44" s="53"/>
      <c r="K44" s="121"/>
      <c r="L44" s="53"/>
      <c r="M44" s="53"/>
      <c r="N44" s="53"/>
    </row>
    <row r="45" spans="1:14" ht="20.100000000000001" customHeight="1">
      <c r="A45" s="66" t="s">
        <v>146</v>
      </c>
      <c r="B45" s="52">
        <v>2</v>
      </c>
      <c r="C45" s="52">
        <v>2</v>
      </c>
      <c r="D45" s="178">
        <f t="shared" si="0"/>
        <v>3259</v>
      </c>
      <c r="E45" s="120">
        <v>3261</v>
      </c>
      <c r="F45" s="174">
        <f>E45/B45</f>
        <v>1630.5</v>
      </c>
      <c r="G45" s="174">
        <f>E45/C45</f>
        <v>1630.5</v>
      </c>
      <c r="H45" s="68"/>
      <c r="I45" s="63"/>
      <c r="J45" s="53"/>
      <c r="K45" s="121"/>
      <c r="L45" s="53"/>
      <c r="M45" s="53"/>
      <c r="N45" s="53"/>
    </row>
    <row r="46" spans="1:14" ht="20.100000000000001" customHeight="1">
      <c r="A46" s="66" t="s">
        <v>147</v>
      </c>
      <c r="B46" s="52"/>
      <c r="C46" s="52"/>
      <c r="D46" s="178"/>
      <c r="E46" s="120"/>
      <c r="F46" s="176"/>
      <c r="G46" s="176"/>
      <c r="H46" s="68"/>
      <c r="I46" s="63"/>
      <c r="J46" s="53"/>
      <c r="K46" s="121"/>
      <c r="L46" s="53"/>
      <c r="M46" s="53"/>
      <c r="N46" s="53"/>
    </row>
    <row r="47" spans="1:14" ht="20.100000000000001" customHeight="1">
      <c r="A47" s="66" t="s">
        <v>148</v>
      </c>
      <c r="B47" s="52"/>
      <c r="C47" s="52"/>
      <c r="D47" s="178"/>
      <c r="E47" s="120"/>
      <c r="F47" s="176"/>
      <c r="G47" s="176"/>
      <c r="H47" s="68"/>
      <c r="I47" s="63"/>
      <c r="J47" s="53"/>
      <c r="K47" s="121"/>
      <c r="L47" s="53"/>
      <c r="M47" s="53"/>
      <c r="N47" s="53"/>
    </row>
    <row r="48" spans="1:14" ht="20.100000000000001" customHeight="1">
      <c r="A48" s="66" t="s">
        <v>149</v>
      </c>
      <c r="B48" s="52"/>
      <c r="C48" s="52"/>
      <c r="D48" s="178"/>
      <c r="E48" s="120"/>
      <c r="F48" s="176"/>
      <c r="G48" s="176"/>
      <c r="H48" s="68"/>
      <c r="I48" s="63"/>
      <c r="J48" s="53"/>
      <c r="K48" s="121"/>
      <c r="L48" s="53"/>
      <c r="M48" s="53"/>
      <c r="N48" s="53"/>
    </row>
    <row r="49" spans="1:14" ht="20.100000000000001" customHeight="1">
      <c r="A49" s="233" t="s">
        <v>1579</v>
      </c>
      <c r="B49" s="53"/>
      <c r="C49" s="53"/>
      <c r="D49" s="178">
        <f t="shared" si="0"/>
        <v>3114</v>
      </c>
      <c r="E49" s="120">
        <v>3114</v>
      </c>
      <c r="F49" s="176"/>
      <c r="G49" s="176"/>
      <c r="H49" s="68"/>
      <c r="I49" s="63"/>
      <c r="J49" s="53"/>
      <c r="K49" s="121"/>
      <c r="L49" s="53"/>
      <c r="M49" s="53"/>
      <c r="N49" s="53"/>
    </row>
    <row r="50" spans="1:14" ht="20.100000000000001" customHeight="1">
      <c r="A50" s="233" t="s">
        <v>384</v>
      </c>
      <c r="B50" s="52"/>
      <c r="C50" s="52"/>
      <c r="D50" s="178">
        <f t="shared" si="0"/>
        <v>272</v>
      </c>
      <c r="E50" s="120">
        <v>272</v>
      </c>
      <c r="F50" s="176"/>
      <c r="G50" s="176"/>
      <c r="H50" s="68"/>
      <c r="I50" s="63"/>
      <c r="J50" s="53"/>
      <c r="K50" s="121"/>
      <c r="L50" s="53"/>
      <c r="M50" s="53"/>
      <c r="N50" s="53"/>
    </row>
    <row r="51" spans="1:14" ht="20.100000000000001" customHeight="1">
      <c r="A51" s="233" t="s">
        <v>385</v>
      </c>
      <c r="B51" s="52"/>
      <c r="C51" s="52"/>
      <c r="D51" s="178">
        <f t="shared" si="0"/>
        <v>4400</v>
      </c>
      <c r="E51" s="120">
        <v>4400</v>
      </c>
      <c r="F51" s="176"/>
      <c r="G51" s="176"/>
      <c r="H51" s="68"/>
      <c r="I51" s="63"/>
      <c r="J51" s="53"/>
      <c r="K51" s="121"/>
      <c r="L51" s="53"/>
      <c r="M51" s="53"/>
      <c r="N51" s="53"/>
    </row>
    <row r="52" spans="1:14" ht="20.100000000000001" customHeight="1">
      <c r="A52" s="233" t="s">
        <v>1578</v>
      </c>
      <c r="B52" s="52"/>
      <c r="C52" s="52"/>
      <c r="D52" s="178">
        <f t="shared" si="0"/>
        <v>6100</v>
      </c>
      <c r="E52" s="120">
        <v>6100</v>
      </c>
      <c r="F52" s="176"/>
      <c r="G52" s="176"/>
      <c r="H52" s="68"/>
      <c r="I52" s="63"/>
      <c r="J52" s="53"/>
      <c r="K52" s="121"/>
      <c r="L52" s="53"/>
      <c r="M52" s="53"/>
      <c r="N52" s="53"/>
    </row>
    <row r="53" spans="1:14" ht="20.100000000000001" customHeight="1">
      <c r="A53" s="272" t="s">
        <v>150</v>
      </c>
      <c r="B53" s="52">
        <v>222</v>
      </c>
      <c r="C53" s="52">
        <v>222</v>
      </c>
      <c r="D53" s="178">
        <f t="shared" si="0"/>
        <v>0</v>
      </c>
      <c r="E53" s="120">
        <v>222</v>
      </c>
      <c r="F53" s="174">
        <f t="shared" si="3"/>
        <v>1</v>
      </c>
      <c r="G53" s="174">
        <f t="shared" si="4"/>
        <v>1</v>
      </c>
      <c r="H53" s="68"/>
      <c r="I53" s="63"/>
      <c r="J53" s="53"/>
      <c r="K53" s="121"/>
      <c r="L53" s="53"/>
      <c r="M53" s="53"/>
      <c r="N53" s="53"/>
    </row>
    <row r="54" spans="1:14" ht="20.100000000000001" customHeight="1">
      <c r="A54" s="273" t="s">
        <v>151</v>
      </c>
      <c r="B54" s="69">
        <f>SUM(B55:B75)</f>
        <v>24780</v>
      </c>
      <c r="C54" s="69">
        <v>24780</v>
      </c>
      <c r="D54" s="47">
        <f t="shared" si="0"/>
        <v>53031</v>
      </c>
      <c r="E54" s="172">
        <f>SUM(E55:E75)</f>
        <v>77811</v>
      </c>
      <c r="F54" s="173">
        <f t="shared" si="3"/>
        <v>3.1400726392251816</v>
      </c>
      <c r="G54" s="173">
        <f t="shared" si="4"/>
        <v>3.1400726392251816</v>
      </c>
      <c r="H54" s="68"/>
      <c r="I54" s="63"/>
      <c r="J54" s="53"/>
      <c r="K54" s="121"/>
      <c r="L54" s="53"/>
      <c r="M54" s="53"/>
      <c r="N54" s="53"/>
    </row>
    <row r="55" spans="1:14" ht="20.100000000000001" customHeight="1">
      <c r="A55" s="272" t="s">
        <v>152</v>
      </c>
      <c r="B55" s="52"/>
      <c r="C55" s="52"/>
      <c r="D55" s="178">
        <f t="shared" si="0"/>
        <v>1</v>
      </c>
      <c r="E55" s="120">
        <v>1</v>
      </c>
      <c r="F55" s="176"/>
      <c r="G55" s="176"/>
      <c r="H55" s="68"/>
      <c r="I55" s="63"/>
      <c r="J55" s="53"/>
      <c r="K55" s="121"/>
      <c r="L55" s="53"/>
      <c r="M55" s="53"/>
      <c r="N55" s="53"/>
    </row>
    <row r="56" spans="1:14" ht="20.100000000000001" customHeight="1">
      <c r="A56" s="272" t="s">
        <v>153</v>
      </c>
      <c r="B56" s="52"/>
      <c r="C56" s="52"/>
      <c r="D56" s="178"/>
      <c r="E56" s="120"/>
      <c r="F56" s="176"/>
      <c r="G56" s="176"/>
      <c r="H56" s="68"/>
      <c r="I56" s="63"/>
      <c r="J56" s="53"/>
      <c r="K56" s="121"/>
      <c r="L56" s="53"/>
      <c r="M56" s="53"/>
      <c r="N56" s="53"/>
    </row>
    <row r="57" spans="1:14" ht="20.100000000000001" customHeight="1">
      <c r="A57" s="272" t="s">
        <v>154</v>
      </c>
      <c r="B57" s="52"/>
      <c r="C57" s="52"/>
      <c r="D57" s="178"/>
      <c r="E57" s="120"/>
      <c r="F57" s="176"/>
      <c r="G57" s="176"/>
      <c r="H57" s="68"/>
      <c r="I57" s="63"/>
      <c r="J57" s="53"/>
      <c r="K57" s="121"/>
      <c r="L57" s="53"/>
      <c r="M57" s="53"/>
      <c r="N57" s="53"/>
    </row>
    <row r="58" spans="1:14" ht="20.100000000000001" customHeight="1">
      <c r="A58" s="272" t="s">
        <v>155</v>
      </c>
      <c r="B58" s="52"/>
      <c r="C58" s="52"/>
      <c r="D58" s="178"/>
      <c r="E58" s="120"/>
      <c r="F58" s="176"/>
      <c r="G58" s="176"/>
      <c r="H58" s="68"/>
      <c r="I58" s="63"/>
      <c r="J58" s="53"/>
      <c r="K58" s="121"/>
      <c r="L58" s="53"/>
      <c r="M58" s="53"/>
      <c r="N58" s="53"/>
    </row>
    <row r="59" spans="1:14" ht="20.100000000000001" customHeight="1">
      <c r="A59" s="272" t="s">
        <v>156</v>
      </c>
      <c r="B59" s="52">
        <v>361</v>
      </c>
      <c r="C59" s="52">
        <v>361</v>
      </c>
      <c r="D59" s="178">
        <f t="shared" si="0"/>
        <v>4172</v>
      </c>
      <c r="E59" s="120">
        <v>4533</v>
      </c>
      <c r="F59" s="174">
        <f t="shared" si="3"/>
        <v>12.556786703601109</v>
      </c>
      <c r="G59" s="174">
        <f t="shared" si="4"/>
        <v>12.556786703601109</v>
      </c>
      <c r="H59" s="68"/>
      <c r="I59" s="63"/>
      <c r="J59" s="53"/>
      <c r="K59" s="121"/>
      <c r="L59" s="53"/>
      <c r="M59" s="53"/>
      <c r="N59" s="53"/>
    </row>
    <row r="60" spans="1:14" ht="20.100000000000001" customHeight="1">
      <c r="A60" s="272" t="s">
        <v>157</v>
      </c>
      <c r="B60" s="52"/>
      <c r="C60" s="52"/>
      <c r="D60" s="178">
        <f t="shared" si="0"/>
        <v>510</v>
      </c>
      <c r="E60" s="120">
        <v>510</v>
      </c>
      <c r="F60" s="174"/>
      <c r="G60" s="174"/>
      <c r="H60" s="68"/>
      <c r="I60" s="63"/>
      <c r="J60" s="53"/>
      <c r="K60" s="121"/>
      <c r="L60" s="53"/>
      <c r="M60" s="53"/>
      <c r="N60" s="53"/>
    </row>
    <row r="61" spans="1:14" ht="20.100000000000001" customHeight="1">
      <c r="A61" s="272" t="s">
        <v>158</v>
      </c>
      <c r="B61" s="52">
        <v>132</v>
      </c>
      <c r="C61" s="52">
        <v>132</v>
      </c>
      <c r="D61" s="178">
        <f t="shared" si="0"/>
        <v>1265</v>
      </c>
      <c r="E61" s="120">
        <v>1397</v>
      </c>
      <c r="F61" s="174">
        <f>E61/B61</f>
        <v>10.583333333333334</v>
      </c>
      <c r="G61" s="174">
        <f t="shared" si="4"/>
        <v>10.583333333333334</v>
      </c>
      <c r="H61" s="68"/>
      <c r="I61" s="63"/>
      <c r="J61" s="53"/>
      <c r="K61" s="121"/>
      <c r="L61" s="53"/>
      <c r="M61" s="53"/>
      <c r="N61" s="53"/>
    </row>
    <row r="62" spans="1:14" ht="20.100000000000001" customHeight="1">
      <c r="A62" s="272" t="s">
        <v>159</v>
      </c>
      <c r="B62" s="52"/>
      <c r="C62" s="52"/>
      <c r="D62" s="178">
        <f t="shared" si="0"/>
        <v>1000</v>
      </c>
      <c r="E62" s="120">
        <v>1000</v>
      </c>
      <c r="F62" s="174"/>
      <c r="G62" s="174"/>
      <c r="H62" s="68"/>
      <c r="I62" s="63"/>
      <c r="J62" s="53"/>
      <c r="K62" s="121"/>
      <c r="L62" s="53"/>
      <c r="M62" s="53"/>
      <c r="N62" s="53"/>
    </row>
    <row r="63" spans="1:14" ht="20.100000000000001" customHeight="1">
      <c r="A63" s="272" t="s">
        <v>160</v>
      </c>
      <c r="B63" s="70">
        <v>550</v>
      </c>
      <c r="C63" s="52">
        <v>550</v>
      </c>
      <c r="D63" s="178">
        <f t="shared" si="0"/>
        <v>0</v>
      </c>
      <c r="E63" s="120">
        <v>550</v>
      </c>
      <c r="F63" s="174">
        <f t="shared" si="3"/>
        <v>1</v>
      </c>
      <c r="G63" s="174">
        <f t="shared" si="4"/>
        <v>1</v>
      </c>
      <c r="H63" s="68"/>
      <c r="I63" s="63"/>
      <c r="J63" s="53"/>
      <c r="K63" s="121"/>
      <c r="L63" s="53"/>
      <c r="M63" s="53"/>
      <c r="N63" s="53"/>
    </row>
    <row r="64" spans="1:14" ht="20.100000000000001" customHeight="1">
      <c r="A64" s="272" t="s">
        <v>161</v>
      </c>
      <c r="B64" s="52">
        <v>389</v>
      </c>
      <c r="C64" s="52">
        <v>389</v>
      </c>
      <c r="D64" s="178">
        <f t="shared" si="0"/>
        <v>7628</v>
      </c>
      <c r="E64" s="120">
        <v>8017</v>
      </c>
      <c r="F64" s="174">
        <f t="shared" si="3"/>
        <v>20.609254498714652</v>
      </c>
      <c r="G64" s="174">
        <f t="shared" si="4"/>
        <v>20.609254498714652</v>
      </c>
      <c r="H64" s="68"/>
      <c r="I64" s="63"/>
      <c r="J64" s="53"/>
      <c r="K64" s="121"/>
      <c r="L64" s="53"/>
      <c r="M64" s="53"/>
      <c r="N64" s="53"/>
    </row>
    <row r="65" spans="1:14" ht="20.100000000000001" customHeight="1">
      <c r="A65" s="272" t="s">
        <v>162</v>
      </c>
      <c r="B65" s="52"/>
      <c r="C65" s="52"/>
      <c r="D65" s="178">
        <f t="shared" si="0"/>
        <v>8125</v>
      </c>
      <c r="E65" s="120">
        <v>8125</v>
      </c>
      <c r="F65" s="174"/>
      <c r="G65" s="174"/>
      <c r="H65" s="68"/>
      <c r="I65" s="63"/>
      <c r="J65" s="53"/>
      <c r="K65" s="121"/>
      <c r="L65" s="53"/>
      <c r="M65" s="53"/>
      <c r="N65" s="53"/>
    </row>
    <row r="66" spans="1:14" ht="20.100000000000001" customHeight="1">
      <c r="A66" s="272" t="s">
        <v>163</v>
      </c>
      <c r="B66" s="52">
        <v>10437</v>
      </c>
      <c r="C66" s="52">
        <v>10437</v>
      </c>
      <c r="D66" s="178">
        <f t="shared" si="0"/>
        <v>5038</v>
      </c>
      <c r="E66" s="120">
        <v>15475</v>
      </c>
      <c r="F66" s="174">
        <f t="shared" si="3"/>
        <v>1.4827057583596819</v>
      </c>
      <c r="G66" s="174">
        <f t="shared" si="4"/>
        <v>1.4827057583596819</v>
      </c>
      <c r="H66" s="68"/>
      <c r="I66" s="63"/>
      <c r="J66" s="53"/>
      <c r="K66" s="121"/>
      <c r="L66" s="53"/>
      <c r="M66" s="53"/>
      <c r="N66" s="53"/>
    </row>
    <row r="67" spans="1:14" ht="20.100000000000001" customHeight="1">
      <c r="A67" s="272" t="s">
        <v>164</v>
      </c>
      <c r="B67" s="52">
        <v>6163</v>
      </c>
      <c r="C67" s="52">
        <v>6163</v>
      </c>
      <c r="D67" s="178">
        <f t="shared" si="0"/>
        <v>10273</v>
      </c>
      <c r="E67" s="120">
        <v>16436</v>
      </c>
      <c r="F67" s="174">
        <f t="shared" si="3"/>
        <v>2.6668830115203637</v>
      </c>
      <c r="G67" s="174">
        <f t="shared" si="4"/>
        <v>2.6668830115203637</v>
      </c>
      <c r="H67" s="68"/>
      <c r="I67" s="63"/>
      <c r="J67" s="53"/>
      <c r="K67" s="121"/>
      <c r="L67" s="53"/>
      <c r="M67" s="53"/>
      <c r="N67" s="53"/>
    </row>
    <row r="68" spans="1:14" ht="20.100000000000001" customHeight="1">
      <c r="A68" s="272" t="s">
        <v>165</v>
      </c>
      <c r="B68" s="52">
        <v>1050</v>
      </c>
      <c r="C68" s="52">
        <v>1050</v>
      </c>
      <c r="D68" s="178">
        <f t="shared" si="0"/>
        <v>-590</v>
      </c>
      <c r="E68" s="120">
        <v>460</v>
      </c>
      <c r="F68" s="174">
        <f t="shared" si="3"/>
        <v>0.43809523809523809</v>
      </c>
      <c r="G68" s="174">
        <f t="shared" si="4"/>
        <v>0.43809523809523809</v>
      </c>
      <c r="H68" s="68"/>
      <c r="I68" s="63"/>
      <c r="J68" s="53"/>
      <c r="K68" s="121"/>
      <c r="L68" s="53"/>
      <c r="M68" s="53"/>
      <c r="N68" s="53"/>
    </row>
    <row r="69" spans="1:14" ht="20.100000000000001" customHeight="1">
      <c r="A69" s="272" t="s">
        <v>166</v>
      </c>
      <c r="B69" s="52">
        <v>806</v>
      </c>
      <c r="C69" s="52">
        <v>806</v>
      </c>
      <c r="D69" s="178">
        <f t="shared" si="0"/>
        <v>122</v>
      </c>
      <c r="E69" s="120">
        <v>928</v>
      </c>
      <c r="F69" s="174">
        <f t="shared" si="3"/>
        <v>1.1513647642679901</v>
      </c>
      <c r="G69" s="174">
        <f t="shared" si="4"/>
        <v>1.1513647642679901</v>
      </c>
      <c r="H69" s="68"/>
      <c r="I69" s="63"/>
      <c r="J69" s="53"/>
      <c r="K69" s="121"/>
      <c r="L69" s="53"/>
      <c r="M69" s="53"/>
      <c r="N69" s="53"/>
    </row>
    <row r="70" spans="1:14" ht="20.100000000000001" customHeight="1">
      <c r="A70" s="272" t="s">
        <v>167</v>
      </c>
      <c r="B70" s="52"/>
      <c r="C70" s="52"/>
      <c r="D70" s="178"/>
      <c r="E70" s="120"/>
      <c r="F70" s="175"/>
      <c r="G70" s="175"/>
      <c r="H70" s="68"/>
      <c r="I70" s="63"/>
      <c r="J70" s="53"/>
      <c r="K70" s="121"/>
      <c r="L70" s="53"/>
      <c r="M70" s="53"/>
      <c r="N70" s="53"/>
    </row>
    <row r="71" spans="1:14" ht="20.100000000000001" customHeight="1">
      <c r="A71" s="272" t="s">
        <v>168</v>
      </c>
      <c r="B71" s="52">
        <v>500</v>
      </c>
      <c r="C71" s="52">
        <v>500</v>
      </c>
      <c r="D71" s="178">
        <f t="shared" ref="D71:D84" si="5">E71-C71</f>
        <v>12096</v>
      </c>
      <c r="E71" s="120">
        <v>12596</v>
      </c>
      <c r="F71" s="174">
        <f t="shared" ref="F71:F82" si="6">E71/B71</f>
        <v>25.192</v>
      </c>
      <c r="G71" s="174">
        <f t="shared" ref="G71:G82" si="7">E71/C71</f>
        <v>25.192</v>
      </c>
      <c r="H71" s="68"/>
      <c r="I71" s="63"/>
      <c r="J71" s="53"/>
      <c r="K71" s="121"/>
      <c r="L71" s="53"/>
      <c r="M71" s="53"/>
      <c r="N71" s="53"/>
    </row>
    <row r="72" spans="1:14" ht="20.100000000000001" customHeight="1">
      <c r="A72" s="272" t="s">
        <v>169</v>
      </c>
      <c r="B72" s="52">
        <v>2852</v>
      </c>
      <c r="C72" s="52">
        <v>2852</v>
      </c>
      <c r="D72" s="178">
        <f t="shared" si="5"/>
        <v>2245</v>
      </c>
      <c r="E72" s="120">
        <v>5097</v>
      </c>
      <c r="F72" s="174">
        <f t="shared" si="6"/>
        <v>1.7871669004207573</v>
      </c>
      <c r="G72" s="174">
        <f t="shared" si="7"/>
        <v>1.7871669004207573</v>
      </c>
      <c r="H72" s="68"/>
      <c r="I72" s="63"/>
      <c r="J72" s="53"/>
      <c r="K72" s="121"/>
      <c r="L72" s="53"/>
      <c r="M72" s="53"/>
      <c r="N72" s="53"/>
    </row>
    <row r="73" spans="1:14" ht="20.100000000000001" customHeight="1">
      <c r="A73" s="272" t="s">
        <v>170</v>
      </c>
      <c r="B73" s="52"/>
      <c r="C73" s="52"/>
      <c r="D73" s="178"/>
      <c r="E73" s="120"/>
      <c r="F73" s="174"/>
      <c r="G73" s="174"/>
      <c r="H73" s="68"/>
      <c r="I73" s="63"/>
      <c r="J73" s="53"/>
      <c r="K73" s="121"/>
      <c r="L73" s="53"/>
      <c r="M73" s="53"/>
      <c r="N73" s="53"/>
    </row>
    <row r="74" spans="1:14" ht="20.100000000000001" customHeight="1">
      <c r="A74" s="272" t="s">
        <v>171</v>
      </c>
      <c r="B74" s="52">
        <v>1540</v>
      </c>
      <c r="C74" s="52">
        <v>1540</v>
      </c>
      <c r="D74" s="178">
        <f t="shared" si="5"/>
        <v>1146</v>
      </c>
      <c r="E74" s="120">
        <v>2686</v>
      </c>
      <c r="F74" s="174">
        <f>E74/B74</f>
        <v>1.7441558441558442</v>
      </c>
      <c r="G74" s="174">
        <f t="shared" si="7"/>
        <v>1.7441558441558442</v>
      </c>
      <c r="H74" s="68"/>
      <c r="I74" s="63"/>
      <c r="J74" s="53"/>
      <c r="K74" s="121"/>
      <c r="L74" s="53"/>
      <c r="M74" s="53"/>
      <c r="N74" s="53"/>
    </row>
    <row r="75" spans="1:14">
      <c r="A75" s="66" t="s">
        <v>172</v>
      </c>
      <c r="B75" s="52"/>
      <c r="C75" s="52"/>
      <c r="D75" s="178"/>
      <c r="E75" s="120"/>
      <c r="F75" s="174"/>
      <c r="G75" s="174"/>
      <c r="H75" s="68"/>
      <c r="I75" s="63"/>
      <c r="J75" s="53"/>
      <c r="K75" s="121"/>
      <c r="L75" s="53"/>
      <c r="M75" s="53"/>
      <c r="N75" s="53"/>
    </row>
    <row r="76" spans="1:14" ht="20.100000000000001" customHeight="1">
      <c r="A76" s="270" t="s">
        <v>173</v>
      </c>
      <c r="B76" s="58">
        <v>49259</v>
      </c>
      <c r="C76" s="58">
        <v>49259</v>
      </c>
      <c r="D76" s="47">
        <f t="shared" si="5"/>
        <v>5177</v>
      </c>
      <c r="E76" s="58">
        <v>54436</v>
      </c>
      <c r="F76" s="173">
        <f t="shared" si="6"/>
        <v>1.10509754562618</v>
      </c>
      <c r="G76" s="173">
        <f t="shared" si="7"/>
        <v>1.10509754562618</v>
      </c>
      <c r="H76" s="68"/>
      <c r="I76" s="63"/>
      <c r="J76" s="53"/>
      <c r="K76" s="121"/>
      <c r="L76" s="53"/>
      <c r="M76" s="53"/>
      <c r="N76" s="53"/>
    </row>
    <row r="77" spans="1:14" ht="20.100000000000001" customHeight="1">
      <c r="A77" s="270" t="s">
        <v>174</v>
      </c>
      <c r="B77" s="58">
        <f>B78+B79</f>
        <v>197134</v>
      </c>
      <c r="C77" s="58">
        <v>163190</v>
      </c>
      <c r="D77" s="47">
        <f t="shared" si="5"/>
        <v>-105572</v>
      </c>
      <c r="E77" s="58">
        <v>57618</v>
      </c>
      <c r="F77" s="173">
        <f>E77/B77</f>
        <v>0.29227834873740705</v>
      </c>
      <c r="G77" s="173">
        <f t="shared" si="7"/>
        <v>0.35307310496966726</v>
      </c>
      <c r="H77" s="68"/>
      <c r="I77" s="63"/>
      <c r="J77" s="53"/>
      <c r="K77" s="121"/>
      <c r="L77" s="53"/>
      <c r="M77" s="53"/>
      <c r="N77" s="53"/>
    </row>
    <row r="78" spans="1:14" ht="20.100000000000001" customHeight="1">
      <c r="A78" s="269" t="s">
        <v>175</v>
      </c>
      <c r="B78" s="55">
        <v>187134</v>
      </c>
      <c r="C78" s="55">
        <v>153190</v>
      </c>
      <c r="D78" s="178">
        <f t="shared" si="5"/>
        <v>-105572</v>
      </c>
      <c r="E78" s="234">
        <v>47618</v>
      </c>
      <c r="F78" s="174">
        <f t="shared" si="6"/>
        <v>0.25445937135956054</v>
      </c>
      <c r="G78" s="174">
        <f t="shared" si="7"/>
        <v>0.31084274430445852</v>
      </c>
      <c r="H78" s="68"/>
      <c r="I78" s="63"/>
      <c r="J78" s="53"/>
      <c r="K78" s="121"/>
      <c r="L78" s="53"/>
      <c r="M78" s="53"/>
      <c r="N78" s="53"/>
    </row>
    <row r="79" spans="1:14" ht="20.100000000000001" customHeight="1">
      <c r="A79" s="269" t="s">
        <v>176</v>
      </c>
      <c r="B79" s="55">
        <v>10000</v>
      </c>
      <c r="C79" s="55">
        <v>10000</v>
      </c>
      <c r="D79" s="178">
        <f t="shared" si="5"/>
        <v>0</v>
      </c>
      <c r="E79" s="55">
        <v>10000</v>
      </c>
      <c r="F79" s="174">
        <f t="shared" si="6"/>
        <v>1</v>
      </c>
      <c r="G79" s="174">
        <f t="shared" si="7"/>
        <v>1</v>
      </c>
      <c r="H79" s="68"/>
      <c r="I79" s="63"/>
      <c r="J79" s="53"/>
      <c r="K79" s="121"/>
      <c r="L79" s="53"/>
      <c r="M79" s="53"/>
      <c r="N79" s="53"/>
    </row>
    <row r="80" spans="1:14" ht="20.100000000000001" customHeight="1">
      <c r="A80" s="269" t="s">
        <v>177</v>
      </c>
      <c r="B80" s="55"/>
      <c r="C80" s="55"/>
      <c r="D80" s="47"/>
      <c r="E80" s="55"/>
      <c r="F80" s="173"/>
      <c r="G80" s="173"/>
      <c r="H80" s="68"/>
      <c r="I80" s="63"/>
      <c r="J80" s="53"/>
      <c r="K80" s="121"/>
      <c r="L80" s="53"/>
      <c r="M80" s="53"/>
      <c r="N80" s="53"/>
    </row>
    <row r="81" spans="1:14" ht="20.100000000000001" customHeight="1">
      <c r="A81" s="274" t="s">
        <v>178</v>
      </c>
      <c r="B81" s="55"/>
      <c r="C81" s="58"/>
      <c r="D81" s="47"/>
      <c r="E81" s="58"/>
      <c r="F81" s="173"/>
      <c r="G81" s="173"/>
      <c r="H81" s="68"/>
      <c r="I81" s="63"/>
      <c r="J81" s="53"/>
      <c r="K81" s="121"/>
      <c r="L81" s="53"/>
      <c r="M81" s="53"/>
      <c r="N81" s="53"/>
    </row>
    <row r="82" spans="1:14" ht="20.100000000000001" customHeight="1">
      <c r="A82" s="270" t="s">
        <v>179</v>
      </c>
      <c r="B82" s="58">
        <v>68600</v>
      </c>
      <c r="C82" s="58">
        <v>113600</v>
      </c>
      <c r="D82" s="47">
        <f t="shared" si="5"/>
        <v>1864</v>
      </c>
      <c r="E82" s="58">
        <v>115464</v>
      </c>
      <c r="F82" s="173">
        <f t="shared" si="6"/>
        <v>1.6831486880466473</v>
      </c>
      <c r="G82" s="173">
        <f t="shared" si="7"/>
        <v>1.0164084507042253</v>
      </c>
      <c r="H82" s="68"/>
      <c r="I82" s="63"/>
      <c r="J82" s="53"/>
      <c r="K82" s="121"/>
      <c r="L82" s="53"/>
      <c r="M82" s="53"/>
      <c r="N82" s="53"/>
    </row>
    <row r="83" spans="1:14" ht="20.100000000000001" customHeight="1">
      <c r="A83" s="270" t="s">
        <v>180</v>
      </c>
      <c r="B83" s="55"/>
      <c r="C83" s="58"/>
      <c r="D83" s="47"/>
      <c r="E83" s="58"/>
      <c r="F83" s="176"/>
      <c r="G83" s="176"/>
      <c r="H83" s="68"/>
      <c r="I83" s="63"/>
      <c r="J83" s="53"/>
      <c r="K83" s="121"/>
      <c r="L83" s="53"/>
      <c r="M83" s="53"/>
      <c r="N83" s="53"/>
    </row>
    <row r="84" spans="1:14" ht="20.100000000000001" customHeight="1">
      <c r="A84" s="270" t="s">
        <v>181</v>
      </c>
      <c r="B84" s="58"/>
      <c r="C84" s="58"/>
      <c r="D84" s="47">
        <f t="shared" si="5"/>
        <v>303</v>
      </c>
      <c r="E84" s="58">
        <v>303</v>
      </c>
      <c r="F84" s="176"/>
      <c r="G84" s="176"/>
      <c r="H84" s="68"/>
      <c r="I84" s="63"/>
      <c r="J84" s="53"/>
      <c r="K84" s="121"/>
      <c r="L84" s="53"/>
      <c r="M84" s="53"/>
      <c r="N84" s="53"/>
    </row>
    <row r="85" spans="1:14" ht="20.100000000000001" customHeight="1">
      <c r="A85" s="275"/>
      <c r="B85" s="55"/>
      <c r="C85" s="55"/>
      <c r="D85" s="55"/>
      <c r="E85" s="55"/>
      <c r="F85" s="177"/>
      <c r="G85" s="177"/>
      <c r="H85" s="68"/>
      <c r="I85" s="63"/>
      <c r="J85" s="53"/>
      <c r="K85" s="53"/>
      <c r="L85" s="53"/>
      <c r="M85" s="53"/>
      <c r="N85" s="53"/>
    </row>
    <row r="86" spans="1:14" ht="32.25" customHeight="1">
      <c r="A86" s="333" t="s">
        <v>182</v>
      </c>
      <c r="B86" s="333"/>
      <c r="C86" s="333"/>
      <c r="D86" s="333"/>
      <c r="E86" s="333"/>
      <c r="F86" s="333"/>
      <c r="G86" s="333"/>
      <c r="H86" s="333"/>
      <c r="I86" s="333"/>
      <c r="J86" s="334"/>
    </row>
    <row r="87" spans="1:14" ht="19.5" customHeight="1">
      <c r="H87" s="71"/>
      <c r="I87" s="71"/>
    </row>
    <row r="88" spans="1:14" ht="20.100000000000001" customHeight="1"/>
    <row r="89" spans="1:14" ht="20.100000000000001" customHeight="1"/>
    <row r="90" spans="1:14" ht="20.100000000000001" customHeight="1">
      <c r="A90" s="277"/>
      <c r="B90" s="72"/>
      <c r="C90" s="72"/>
      <c r="D90" s="72"/>
      <c r="E90" s="72"/>
      <c r="F90" s="72"/>
      <c r="G90" s="72"/>
    </row>
    <row r="91" spans="1:14" ht="20.100000000000001" customHeight="1">
      <c r="A91" s="277"/>
      <c r="B91" s="72"/>
      <c r="C91" s="72"/>
      <c r="D91" s="72"/>
      <c r="E91" s="72"/>
      <c r="F91" s="72"/>
      <c r="G91" s="72"/>
    </row>
    <row r="92" spans="1:14" ht="20.100000000000001" customHeight="1">
      <c r="A92" s="277"/>
      <c r="B92" s="72"/>
      <c r="C92" s="72"/>
      <c r="D92" s="72"/>
      <c r="E92" s="72"/>
      <c r="F92" s="72"/>
      <c r="G92" s="72"/>
    </row>
    <row r="93" spans="1:14" ht="20.100000000000001" customHeight="1">
      <c r="A93" s="277"/>
      <c r="B93" s="72"/>
      <c r="C93" s="72"/>
      <c r="D93" s="72"/>
      <c r="E93" s="72"/>
      <c r="F93" s="72"/>
      <c r="G93" s="72"/>
    </row>
    <row r="94" spans="1:14" ht="20.100000000000001" customHeight="1">
      <c r="A94" s="277"/>
      <c r="B94" s="72"/>
      <c r="C94" s="72"/>
      <c r="D94" s="72"/>
      <c r="E94" s="72"/>
      <c r="F94" s="72"/>
      <c r="G94" s="72"/>
    </row>
    <row r="95" spans="1:14" ht="20.100000000000001" customHeight="1">
      <c r="A95" s="277"/>
      <c r="B95" s="72"/>
      <c r="C95" s="72"/>
      <c r="D95" s="72"/>
      <c r="E95" s="72"/>
      <c r="F95" s="72"/>
      <c r="G95" s="72"/>
    </row>
    <row r="96" spans="1:14" ht="20.100000000000001" customHeight="1">
      <c r="A96" s="277"/>
      <c r="B96" s="72"/>
      <c r="C96" s="72"/>
      <c r="D96" s="72"/>
      <c r="E96" s="72"/>
      <c r="F96" s="72"/>
      <c r="G96" s="72"/>
    </row>
    <row r="97" spans="1:7" ht="20.100000000000001" customHeight="1">
      <c r="A97" s="277"/>
      <c r="B97" s="72"/>
      <c r="C97" s="72"/>
      <c r="D97" s="72"/>
      <c r="E97" s="72"/>
      <c r="F97" s="72"/>
      <c r="G97" s="72"/>
    </row>
    <row r="98" spans="1:7" ht="20.100000000000001" customHeight="1">
      <c r="A98" s="277"/>
      <c r="B98" s="72"/>
      <c r="C98" s="72"/>
      <c r="D98" s="72"/>
      <c r="E98" s="72"/>
      <c r="F98" s="72"/>
      <c r="G98" s="72"/>
    </row>
    <row r="99" spans="1:7" ht="20.100000000000001" customHeight="1">
      <c r="A99" s="277"/>
      <c r="B99" s="72"/>
      <c r="C99" s="72"/>
      <c r="D99" s="72"/>
      <c r="E99" s="72"/>
      <c r="F99" s="72"/>
      <c r="G99" s="72"/>
    </row>
    <row r="100" spans="1:7" ht="20.100000000000001" customHeight="1">
      <c r="A100" s="277"/>
      <c r="B100" s="72"/>
      <c r="C100" s="72"/>
      <c r="D100" s="72"/>
      <c r="E100" s="72"/>
      <c r="F100" s="72"/>
      <c r="G100" s="72"/>
    </row>
    <row r="101" spans="1:7">
      <c r="A101" s="277"/>
      <c r="B101" s="72"/>
      <c r="C101" s="72"/>
      <c r="D101" s="72"/>
      <c r="E101" s="72"/>
      <c r="F101" s="72"/>
      <c r="G101" s="72"/>
    </row>
    <row r="102" spans="1:7">
      <c r="A102" s="277"/>
      <c r="B102" s="72"/>
      <c r="C102" s="72"/>
      <c r="D102" s="72"/>
      <c r="E102" s="72"/>
      <c r="F102" s="72"/>
      <c r="G102" s="72"/>
    </row>
    <row r="103" spans="1:7">
      <c r="A103" s="277"/>
      <c r="B103" s="72"/>
      <c r="C103" s="72"/>
      <c r="D103" s="72"/>
      <c r="E103" s="72"/>
      <c r="F103" s="72"/>
      <c r="G103" s="72"/>
    </row>
    <row r="104" spans="1:7">
      <c r="A104" s="277"/>
      <c r="B104" s="72"/>
      <c r="C104" s="72"/>
      <c r="D104" s="72"/>
      <c r="E104" s="72"/>
      <c r="F104" s="72"/>
      <c r="G104" s="72"/>
    </row>
    <row r="105" spans="1:7">
      <c r="A105" s="277"/>
      <c r="B105" s="72"/>
      <c r="C105" s="72"/>
      <c r="D105" s="72"/>
      <c r="E105" s="72"/>
      <c r="F105" s="72"/>
      <c r="G105" s="72"/>
    </row>
    <row r="106" spans="1:7">
      <c r="A106" s="277"/>
      <c r="B106" s="72"/>
      <c r="C106" s="72"/>
      <c r="D106" s="72"/>
      <c r="E106" s="72"/>
      <c r="F106" s="72"/>
      <c r="G106" s="72"/>
    </row>
    <row r="107" spans="1:7">
      <c r="A107" s="277"/>
      <c r="B107" s="72"/>
      <c r="C107" s="72"/>
      <c r="D107" s="72"/>
      <c r="E107" s="72"/>
      <c r="F107" s="72"/>
      <c r="G107" s="72"/>
    </row>
    <row r="108" spans="1:7">
      <c r="A108" s="277"/>
      <c r="B108" s="72"/>
      <c r="C108" s="72"/>
      <c r="D108" s="72"/>
      <c r="E108" s="72"/>
      <c r="F108" s="72"/>
      <c r="G108" s="72"/>
    </row>
    <row r="109" spans="1:7">
      <c r="A109" s="277"/>
      <c r="B109" s="72"/>
      <c r="C109" s="72"/>
      <c r="D109" s="72"/>
      <c r="E109" s="72"/>
      <c r="F109" s="72"/>
      <c r="G109" s="72"/>
    </row>
    <row r="110" spans="1:7">
      <c r="A110" s="277"/>
      <c r="B110" s="72"/>
      <c r="C110" s="72"/>
      <c r="D110" s="72"/>
      <c r="E110" s="72"/>
      <c r="F110" s="72"/>
      <c r="G110" s="72"/>
    </row>
    <row r="111" spans="1:7">
      <c r="A111" s="277"/>
      <c r="B111" s="72"/>
      <c r="C111" s="72"/>
      <c r="D111" s="72"/>
      <c r="E111" s="72"/>
      <c r="F111" s="72"/>
      <c r="G111" s="72"/>
    </row>
    <row r="112" spans="1:7">
      <c r="A112" s="277"/>
      <c r="B112" s="72"/>
      <c r="C112" s="72"/>
      <c r="D112" s="72"/>
      <c r="E112" s="72"/>
      <c r="F112" s="72"/>
      <c r="G112" s="72"/>
    </row>
    <row r="113" spans="1:7">
      <c r="A113" s="277"/>
      <c r="B113" s="72"/>
      <c r="C113" s="72"/>
      <c r="D113" s="72"/>
      <c r="E113" s="72"/>
      <c r="F113" s="72"/>
      <c r="G113" s="72"/>
    </row>
    <row r="114" spans="1:7">
      <c r="A114" s="277"/>
      <c r="B114" s="72"/>
      <c r="C114" s="72"/>
      <c r="D114" s="72"/>
      <c r="E114" s="72"/>
      <c r="F114" s="72"/>
      <c r="G114" s="72"/>
    </row>
    <row r="115" spans="1:7">
      <c r="A115" s="277"/>
      <c r="B115" s="72"/>
      <c r="C115" s="72"/>
      <c r="D115" s="72"/>
      <c r="E115" s="72"/>
      <c r="F115" s="72"/>
      <c r="G115" s="72"/>
    </row>
    <row r="116" spans="1:7">
      <c r="A116" s="277"/>
      <c r="B116" s="72"/>
      <c r="C116" s="72"/>
      <c r="D116" s="72"/>
      <c r="E116" s="72"/>
      <c r="F116" s="72"/>
      <c r="G116" s="72"/>
    </row>
    <row r="117" spans="1:7">
      <c r="A117" s="277"/>
      <c r="B117" s="72"/>
      <c r="C117" s="72"/>
      <c r="D117" s="72"/>
      <c r="E117" s="72"/>
      <c r="F117" s="72"/>
      <c r="G117" s="72"/>
    </row>
    <row r="118" spans="1:7">
      <c r="A118" s="277"/>
      <c r="B118" s="72"/>
      <c r="C118" s="72"/>
      <c r="D118" s="72"/>
      <c r="E118" s="72"/>
      <c r="F118" s="72"/>
      <c r="G118" s="72"/>
    </row>
    <row r="119" spans="1:7">
      <c r="A119" s="277"/>
      <c r="B119" s="72"/>
      <c r="C119" s="72"/>
      <c r="D119" s="72"/>
      <c r="E119" s="72"/>
      <c r="F119" s="72"/>
      <c r="G119" s="72"/>
    </row>
    <row r="120" spans="1:7">
      <c r="A120" s="277"/>
      <c r="B120" s="72"/>
      <c r="C120" s="72"/>
      <c r="D120" s="72"/>
      <c r="E120" s="72"/>
      <c r="F120" s="72"/>
      <c r="G120" s="72"/>
    </row>
    <row r="121" spans="1:7">
      <c r="A121" s="277"/>
      <c r="B121" s="72"/>
      <c r="C121" s="72"/>
      <c r="D121" s="72"/>
      <c r="E121" s="72"/>
      <c r="F121" s="72"/>
      <c r="G121" s="72"/>
    </row>
    <row r="122" spans="1:7">
      <c r="A122" s="277"/>
      <c r="B122" s="72"/>
      <c r="C122" s="72"/>
      <c r="D122" s="72"/>
      <c r="E122" s="72"/>
      <c r="F122" s="72"/>
      <c r="G122" s="72"/>
    </row>
    <row r="123" spans="1:7">
      <c r="A123" s="277"/>
      <c r="B123" s="72"/>
      <c r="C123" s="72"/>
      <c r="D123" s="72"/>
      <c r="E123" s="72"/>
      <c r="F123" s="72"/>
      <c r="G123" s="72"/>
    </row>
    <row r="124" spans="1:7">
      <c r="A124" s="277"/>
      <c r="B124" s="72"/>
      <c r="C124" s="72"/>
      <c r="D124" s="72"/>
      <c r="E124" s="72"/>
      <c r="F124" s="72"/>
      <c r="G124" s="72"/>
    </row>
    <row r="125" spans="1:7">
      <c r="A125" s="277"/>
      <c r="B125" s="72"/>
      <c r="C125" s="72"/>
      <c r="D125" s="72"/>
      <c r="E125" s="72"/>
      <c r="F125" s="72"/>
      <c r="G125" s="72"/>
    </row>
    <row r="126" spans="1:7">
      <c r="A126" s="277"/>
      <c r="B126" s="72"/>
      <c r="C126" s="72"/>
      <c r="D126" s="72"/>
      <c r="E126" s="72"/>
      <c r="F126" s="72"/>
      <c r="G126" s="72"/>
    </row>
    <row r="127" spans="1:7">
      <c r="A127" s="277"/>
      <c r="B127" s="72"/>
      <c r="C127" s="72"/>
      <c r="D127" s="72"/>
      <c r="E127" s="72"/>
      <c r="F127" s="72"/>
      <c r="G127" s="72"/>
    </row>
    <row r="133" spans="1:7" ht="14.25">
      <c r="A133" s="277"/>
      <c r="B133" s="41"/>
      <c r="C133" s="41"/>
      <c r="D133" s="41"/>
      <c r="E133" s="41"/>
      <c r="F133" s="41"/>
      <c r="G133" s="41"/>
    </row>
    <row r="134" spans="1:7" ht="14.25">
      <c r="A134" s="277"/>
      <c r="B134" s="41"/>
      <c r="C134" s="41"/>
      <c r="D134" s="41"/>
      <c r="E134" s="41"/>
      <c r="F134" s="41"/>
      <c r="G134" s="41"/>
    </row>
    <row r="135" spans="1:7" ht="14.25">
      <c r="A135" s="277"/>
      <c r="B135" s="41"/>
      <c r="C135" s="41"/>
      <c r="D135" s="41"/>
      <c r="E135" s="41"/>
      <c r="F135" s="41"/>
      <c r="G135" s="41"/>
    </row>
    <row r="136" spans="1:7" ht="14.25">
      <c r="A136" s="277"/>
      <c r="B136" s="41"/>
      <c r="C136" s="41"/>
      <c r="D136" s="41"/>
      <c r="E136" s="41"/>
      <c r="F136" s="41"/>
      <c r="G136" s="41"/>
    </row>
    <row r="137" spans="1:7" ht="14.25">
      <c r="A137" s="277"/>
      <c r="B137" s="41"/>
      <c r="C137" s="41"/>
      <c r="D137" s="41"/>
      <c r="E137" s="41"/>
      <c r="F137" s="41"/>
      <c r="G137" s="41"/>
    </row>
    <row r="138" spans="1:7" ht="14.25">
      <c r="A138" s="277"/>
      <c r="B138" s="41"/>
      <c r="C138" s="41"/>
      <c r="D138" s="41"/>
      <c r="E138" s="41"/>
      <c r="F138" s="41"/>
      <c r="G138" s="41"/>
    </row>
    <row r="139" spans="1:7" ht="14.25">
      <c r="A139" s="277"/>
      <c r="B139" s="41"/>
      <c r="C139" s="41"/>
      <c r="D139" s="41"/>
      <c r="E139" s="41"/>
      <c r="F139" s="41"/>
      <c r="G139" s="41"/>
    </row>
    <row r="140" spans="1:7" ht="14.25">
      <c r="A140" s="277"/>
      <c r="B140" s="41"/>
      <c r="C140" s="41"/>
      <c r="D140" s="41"/>
      <c r="E140" s="41"/>
      <c r="F140" s="41"/>
      <c r="G140" s="41"/>
    </row>
    <row r="141" spans="1:7" ht="14.25">
      <c r="A141" s="277"/>
      <c r="B141" s="41"/>
      <c r="C141" s="41"/>
      <c r="D141" s="41"/>
      <c r="E141" s="41"/>
      <c r="F141" s="41"/>
      <c r="G141" s="41"/>
    </row>
    <row r="142" spans="1:7" ht="14.25">
      <c r="A142" s="277"/>
      <c r="B142" s="41"/>
      <c r="C142" s="41"/>
      <c r="D142" s="41"/>
      <c r="E142" s="41"/>
      <c r="F142" s="41"/>
      <c r="G142" s="41"/>
    </row>
    <row r="143" spans="1:7" ht="14.25">
      <c r="A143" s="277"/>
      <c r="B143" s="41"/>
      <c r="C143" s="41"/>
      <c r="D143" s="41"/>
      <c r="E143" s="41"/>
      <c r="F143" s="41"/>
      <c r="G143" s="41"/>
    </row>
    <row r="144" spans="1:7" ht="14.25">
      <c r="A144" s="277"/>
      <c r="B144" s="41"/>
      <c r="C144" s="41"/>
      <c r="D144" s="41"/>
      <c r="E144" s="41"/>
      <c r="F144" s="41"/>
      <c r="G144" s="41"/>
    </row>
    <row r="145" spans="1:7" ht="14.25">
      <c r="A145" s="277"/>
      <c r="B145" s="41"/>
      <c r="C145" s="41"/>
      <c r="D145" s="41"/>
      <c r="E145" s="41"/>
      <c r="F145" s="41"/>
      <c r="G145" s="41"/>
    </row>
    <row r="146" spans="1:7" ht="14.25">
      <c r="A146" s="277"/>
      <c r="B146" s="41"/>
      <c r="C146" s="41"/>
      <c r="D146" s="41"/>
      <c r="E146" s="41"/>
      <c r="F146" s="41"/>
      <c r="G146" s="41"/>
    </row>
  </sheetData>
  <mergeCells count="5">
    <mergeCell ref="A1:I1"/>
    <mergeCell ref="A3:B3"/>
    <mergeCell ref="A86:J86"/>
    <mergeCell ref="M3:N3"/>
    <mergeCell ref="A2:N2"/>
  </mergeCells>
  <phoneticPr fontId="34" type="noConversion"/>
  <pageMargins left="0.70866141732283472" right="0.70866141732283472" top="0.31496062992125984" bottom="0.74803149606299213" header="0.31496062992125984" footer="0.31496062992125984"/>
  <pageSetup paperSize="8" scale="8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N24"/>
  <sheetViews>
    <sheetView tabSelected="1" workbookViewId="0">
      <selection activeCell="A22" sqref="A22:XFD22"/>
    </sheetView>
  </sheetViews>
  <sheetFormatPr defaultColWidth="9" defaultRowHeight="20.100000000000001" customHeight="1"/>
  <cols>
    <col min="1" max="1" width="35.625" style="6" customWidth="1"/>
    <col min="2" max="2" width="11.625" style="7" customWidth="1"/>
    <col min="3" max="3" width="19" style="7" customWidth="1"/>
    <col min="4" max="7" width="13.375" style="7" customWidth="1"/>
    <col min="8" max="8" width="31.25" style="8" customWidth="1"/>
    <col min="9" max="9" width="13.125" style="9" customWidth="1"/>
    <col min="10" max="10" width="12.75" style="10" customWidth="1"/>
    <col min="11" max="11" width="10.875" style="10" customWidth="1"/>
    <col min="12" max="12" width="11.875" style="10" customWidth="1"/>
    <col min="13" max="16384" width="9" style="10"/>
  </cols>
  <sheetData>
    <row r="1" spans="1:14" ht="24" customHeight="1">
      <c r="A1" s="332" t="s">
        <v>1569</v>
      </c>
      <c r="B1" s="332"/>
      <c r="C1" s="11"/>
      <c r="D1" s="115"/>
      <c r="E1" s="115"/>
      <c r="F1" s="147"/>
      <c r="G1" s="147"/>
      <c r="H1" s="332"/>
      <c r="I1" s="332"/>
    </row>
    <row r="2" spans="1:14" ht="27">
      <c r="A2" s="337" t="s">
        <v>183</v>
      </c>
      <c r="B2" s="337"/>
      <c r="C2" s="337"/>
      <c r="D2" s="337"/>
      <c r="E2" s="337"/>
      <c r="F2" s="337"/>
      <c r="G2" s="337"/>
      <c r="H2" s="337"/>
      <c r="I2" s="337"/>
      <c r="J2" s="337"/>
      <c r="K2" s="337"/>
      <c r="L2" s="337"/>
      <c r="M2" s="337"/>
      <c r="N2" s="337"/>
    </row>
    <row r="3" spans="1:14" ht="19.5" customHeight="1">
      <c r="A3" s="355"/>
      <c r="B3" s="356"/>
      <c r="C3" s="356"/>
      <c r="D3" s="356"/>
      <c r="E3" s="356"/>
      <c r="F3" s="356"/>
      <c r="G3" s="356"/>
      <c r="H3" s="356"/>
      <c r="I3" s="356"/>
      <c r="J3" s="356"/>
      <c r="M3" s="354" t="s">
        <v>1102</v>
      </c>
      <c r="N3" s="354"/>
    </row>
    <row r="4" spans="1:14" ht="44.25" customHeight="1">
      <c r="A4" s="31" t="s">
        <v>98</v>
      </c>
      <c r="B4" s="32" t="s">
        <v>3</v>
      </c>
      <c r="C4" s="32" t="s">
        <v>323</v>
      </c>
      <c r="D4" s="32" t="s">
        <v>322</v>
      </c>
      <c r="E4" s="32" t="s">
        <v>327</v>
      </c>
      <c r="F4" s="162" t="s">
        <v>372</v>
      </c>
      <c r="G4" s="162" t="s">
        <v>373</v>
      </c>
      <c r="H4" s="31" t="s">
        <v>99</v>
      </c>
      <c r="I4" s="32" t="s">
        <v>3</v>
      </c>
      <c r="J4" s="162" t="s">
        <v>323</v>
      </c>
      <c r="K4" s="32" t="s">
        <v>328</v>
      </c>
      <c r="L4" s="32" t="s">
        <v>329</v>
      </c>
      <c r="M4" s="162" t="s">
        <v>372</v>
      </c>
      <c r="N4" s="162" t="s">
        <v>373</v>
      </c>
    </row>
    <row r="5" spans="1:14" ht="19.5" customHeight="1">
      <c r="A5" s="33" t="s">
        <v>5</v>
      </c>
      <c r="B5" s="14">
        <f>B6+B19</f>
        <v>313248</v>
      </c>
      <c r="C5" s="14">
        <v>411704</v>
      </c>
      <c r="D5" s="236">
        <f>E5-C5</f>
        <v>-65113</v>
      </c>
      <c r="E5" s="14">
        <f>E6+E19</f>
        <v>346591</v>
      </c>
      <c r="F5" s="164">
        <f>E5/B5</f>
        <v>1.1064428184697108</v>
      </c>
      <c r="G5" s="164">
        <f>E5/C5</f>
        <v>0.84184511202222956</v>
      </c>
      <c r="H5" s="34" t="s">
        <v>184</v>
      </c>
      <c r="I5" s="14">
        <f>I6+I19</f>
        <v>313248</v>
      </c>
      <c r="J5" s="14">
        <v>411704</v>
      </c>
      <c r="K5" s="236">
        <f>L5-J5</f>
        <v>-65113</v>
      </c>
      <c r="L5" s="166">
        <f>L6+L19</f>
        <v>346591</v>
      </c>
      <c r="M5" s="164">
        <f>L5/I5</f>
        <v>1.1064428184697108</v>
      </c>
      <c r="N5" s="164">
        <f>L5/J5</f>
        <v>0.84184511202222956</v>
      </c>
    </row>
    <row r="6" spans="1:14" ht="19.5" customHeight="1">
      <c r="A6" s="35" t="s">
        <v>6</v>
      </c>
      <c r="B6" s="14">
        <f>SUM(B7:B18)</f>
        <v>216076</v>
      </c>
      <c r="C6" s="14">
        <v>182132</v>
      </c>
      <c r="D6" s="236">
        <f>E6-C6</f>
        <v>-98888</v>
      </c>
      <c r="E6" s="14">
        <f>SUM(E7:E17)</f>
        <v>83244</v>
      </c>
      <c r="F6" s="164">
        <f t="shared" ref="F6:F23" si="0">E6/B6</f>
        <v>0.38525333678890761</v>
      </c>
      <c r="G6" s="164">
        <f>E6/C6</f>
        <v>0.4570531263039993</v>
      </c>
      <c r="H6" s="36" t="s">
        <v>185</v>
      </c>
      <c r="I6" s="14">
        <f>SUM(I7:I18)</f>
        <v>122070</v>
      </c>
      <c r="J6" s="14">
        <v>254470</v>
      </c>
      <c r="K6" s="184">
        <f>L6-J6</f>
        <v>-12411</v>
      </c>
      <c r="L6" s="166">
        <f>SUM(L7:L18)</f>
        <v>242059</v>
      </c>
      <c r="M6" s="164">
        <f>L6/I6</f>
        <v>1.9829524043581552</v>
      </c>
      <c r="N6" s="164">
        <f>L6/J6</f>
        <v>0.95122804259834171</v>
      </c>
    </row>
    <row r="7" spans="1:14" ht="25.5" customHeight="1">
      <c r="A7" s="16" t="s">
        <v>186</v>
      </c>
      <c r="B7" s="37"/>
      <c r="C7" s="37"/>
      <c r="D7" s="14"/>
      <c r="E7" s="37"/>
      <c r="F7" s="164"/>
      <c r="G7" s="164"/>
      <c r="H7" s="16" t="s">
        <v>187</v>
      </c>
      <c r="I7" s="37"/>
      <c r="J7" s="37"/>
      <c r="K7" s="122"/>
      <c r="L7" s="25"/>
      <c r="M7" s="164"/>
      <c r="N7" s="164"/>
    </row>
    <row r="8" spans="1:14" ht="25.5" customHeight="1">
      <c r="A8" s="16" t="s">
        <v>188</v>
      </c>
      <c r="B8" s="37"/>
      <c r="C8" s="37"/>
      <c r="D8" s="14"/>
      <c r="E8" s="37"/>
      <c r="F8" s="164"/>
      <c r="G8" s="164"/>
      <c r="H8" s="16" t="s">
        <v>189</v>
      </c>
      <c r="I8" s="37">
        <v>3014</v>
      </c>
      <c r="J8" s="37">
        <v>3014</v>
      </c>
      <c r="K8" s="184">
        <f>L8-J8</f>
        <v>-2504</v>
      </c>
      <c r="L8" s="184">
        <v>510</v>
      </c>
      <c r="M8" s="165">
        <f>L8/I8</f>
        <v>0.16921035169210352</v>
      </c>
      <c r="N8" s="165">
        <f>L8/J8</f>
        <v>0.16921035169210352</v>
      </c>
    </row>
    <row r="9" spans="1:14" ht="25.5" customHeight="1">
      <c r="A9" s="16" t="s">
        <v>190</v>
      </c>
      <c r="B9" s="37">
        <v>2000</v>
      </c>
      <c r="C9" s="37">
        <v>2000</v>
      </c>
      <c r="D9" s="184">
        <f>E9-C9</f>
        <v>-1657</v>
      </c>
      <c r="E9" s="37">
        <v>343</v>
      </c>
      <c r="F9" s="165">
        <f>E9/B9</f>
        <v>0.17150000000000001</v>
      </c>
      <c r="G9" s="165">
        <f>E9/C9</f>
        <v>0.17150000000000001</v>
      </c>
      <c r="H9" s="16" t="s">
        <v>191</v>
      </c>
      <c r="I9" s="37"/>
      <c r="J9" s="37"/>
      <c r="K9" s="122"/>
      <c r="L9" s="25"/>
      <c r="M9" s="165"/>
      <c r="N9" s="165"/>
    </row>
    <row r="10" spans="1:14" ht="25.5" customHeight="1">
      <c r="A10" s="16" t="s">
        <v>192</v>
      </c>
      <c r="B10" s="37">
        <v>200</v>
      </c>
      <c r="C10" s="37">
        <v>200</v>
      </c>
      <c r="D10" s="184">
        <f t="shared" ref="D10:D23" si="1">E10-C10</f>
        <v>-130</v>
      </c>
      <c r="E10" s="37">
        <v>70</v>
      </c>
      <c r="F10" s="165">
        <f t="shared" si="0"/>
        <v>0.35</v>
      </c>
      <c r="G10" s="165">
        <f t="shared" ref="G10:G23" si="2">E10/C10</f>
        <v>0.35</v>
      </c>
      <c r="H10" s="153" t="s">
        <v>374</v>
      </c>
      <c r="I10" s="37">
        <v>35630</v>
      </c>
      <c r="J10" s="37">
        <v>35630</v>
      </c>
      <c r="K10" s="184">
        <f t="shared" ref="K10:K22" si="3">L10-J10</f>
        <v>3891</v>
      </c>
      <c r="L10" s="184">
        <v>39521</v>
      </c>
      <c r="M10" s="165">
        <f>L10/I10</f>
        <v>1.1092057255122088</v>
      </c>
      <c r="N10" s="165">
        <f t="shared" ref="N10:N22" si="4">L10/J10</f>
        <v>1.1092057255122088</v>
      </c>
    </row>
    <row r="11" spans="1:14" ht="25.5" customHeight="1">
      <c r="A11" s="16" t="s">
        <v>193</v>
      </c>
      <c r="B11" s="37">
        <v>200876</v>
      </c>
      <c r="C11" s="37">
        <v>166932</v>
      </c>
      <c r="D11" s="184">
        <f t="shared" si="1"/>
        <v>-88032</v>
      </c>
      <c r="E11" s="37">
        <v>78900</v>
      </c>
      <c r="F11" s="165">
        <f t="shared" si="0"/>
        <v>0.3927796252414425</v>
      </c>
      <c r="G11" s="165">
        <f t="shared" si="2"/>
        <v>0.47264754510818774</v>
      </c>
      <c r="H11" s="16" t="s">
        <v>194</v>
      </c>
      <c r="I11" s="37">
        <v>17016</v>
      </c>
      <c r="J11" s="37">
        <v>17016</v>
      </c>
      <c r="K11" s="184">
        <f t="shared" si="3"/>
        <v>-8218</v>
      </c>
      <c r="L11" s="184">
        <v>8798</v>
      </c>
      <c r="M11" s="165">
        <f>L11/I11</f>
        <v>0.5170427832628115</v>
      </c>
      <c r="N11" s="165">
        <f>L11/J11</f>
        <v>0.5170427832628115</v>
      </c>
    </row>
    <row r="12" spans="1:14" ht="25.5" customHeight="1">
      <c r="A12" s="16" t="s">
        <v>195</v>
      </c>
      <c r="B12" s="37"/>
      <c r="C12" s="37"/>
      <c r="D12" s="14"/>
      <c r="E12" s="37"/>
      <c r="F12" s="165"/>
      <c r="G12" s="165"/>
      <c r="H12" s="16" t="s">
        <v>196</v>
      </c>
      <c r="I12" s="37"/>
      <c r="J12" s="37"/>
      <c r="K12" s="122"/>
      <c r="L12" s="25"/>
      <c r="M12" s="165"/>
      <c r="N12" s="165"/>
    </row>
    <row r="13" spans="1:14" ht="25.5" customHeight="1">
      <c r="A13" s="16" t="s">
        <v>197</v>
      </c>
      <c r="B13" s="37"/>
      <c r="C13" s="37"/>
      <c r="D13" s="14"/>
      <c r="E13" s="37"/>
      <c r="F13" s="165"/>
      <c r="G13" s="165"/>
      <c r="H13" s="16" t="s">
        <v>198</v>
      </c>
      <c r="I13" s="37"/>
      <c r="J13" s="37"/>
      <c r="K13" s="122"/>
      <c r="L13" s="25"/>
      <c r="M13" s="165"/>
      <c r="N13" s="165"/>
    </row>
    <row r="14" spans="1:14" ht="25.5" customHeight="1">
      <c r="A14" s="16" t="s">
        <v>199</v>
      </c>
      <c r="B14" s="37">
        <v>12000</v>
      </c>
      <c r="C14" s="37">
        <v>12000</v>
      </c>
      <c r="D14" s="184">
        <f t="shared" si="1"/>
        <v>-8963</v>
      </c>
      <c r="E14" s="37">
        <v>3037</v>
      </c>
      <c r="F14" s="165">
        <f t="shared" si="0"/>
        <v>0.25308333333333333</v>
      </c>
      <c r="G14" s="165">
        <f t="shared" si="2"/>
        <v>0.25308333333333333</v>
      </c>
      <c r="H14" s="16" t="s">
        <v>200</v>
      </c>
      <c r="I14" s="37"/>
      <c r="J14" s="37"/>
      <c r="K14" s="122"/>
      <c r="L14" s="25"/>
      <c r="M14" s="165"/>
      <c r="N14" s="165"/>
    </row>
    <row r="15" spans="1:14" ht="25.5" customHeight="1">
      <c r="A15" s="16" t="s">
        <v>201</v>
      </c>
      <c r="B15" s="37"/>
      <c r="C15" s="37"/>
      <c r="D15" s="14"/>
      <c r="E15" s="37"/>
      <c r="F15" s="165"/>
      <c r="G15" s="165"/>
      <c r="H15" s="16" t="s">
        <v>202</v>
      </c>
      <c r="I15" s="37">
        <v>56812</v>
      </c>
      <c r="J15" s="37">
        <v>189212</v>
      </c>
      <c r="K15" s="184">
        <f t="shared" si="3"/>
        <v>-7744</v>
      </c>
      <c r="L15" s="184">
        <v>181468</v>
      </c>
      <c r="M15" s="165">
        <f>L15/I15</f>
        <v>3.1941843272548054</v>
      </c>
      <c r="N15" s="165">
        <f t="shared" si="4"/>
        <v>0.95907236327505652</v>
      </c>
    </row>
    <row r="16" spans="1:14" ht="25.5" customHeight="1">
      <c r="A16" s="16" t="s">
        <v>203</v>
      </c>
      <c r="B16" s="37">
        <v>1000</v>
      </c>
      <c r="C16" s="37">
        <v>1000</v>
      </c>
      <c r="D16" s="184">
        <f t="shared" si="1"/>
        <v>-106</v>
      </c>
      <c r="E16" s="288">
        <v>894</v>
      </c>
      <c r="F16" s="165">
        <f>E16/B16</f>
        <v>0.89400000000000002</v>
      </c>
      <c r="G16" s="165">
        <f>E16/C16</f>
        <v>0.89400000000000002</v>
      </c>
      <c r="H16" s="16" t="s">
        <v>204</v>
      </c>
      <c r="I16" s="37">
        <v>9597</v>
      </c>
      <c r="J16" s="37">
        <v>9597</v>
      </c>
      <c r="K16" s="184">
        <f t="shared" si="3"/>
        <v>2164</v>
      </c>
      <c r="L16" s="184">
        <v>11761</v>
      </c>
      <c r="M16" s="165">
        <f>L16/I16</f>
        <v>1.2254871313952276</v>
      </c>
      <c r="N16" s="165">
        <f t="shared" si="4"/>
        <v>1.2254871313952276</v>
      </c>
    </row>
    <row r="17" spans="1:14" ht="33" customHeight="1">
      <c r="A17" s="38" t="s">
        <v>205</v>
      </c>
      <c r="B17" s="37"/>
      <c r="C17" s="37"/>
      <c r="D17" s="14"/>
      <c r="E17" s="37"/>
      <c r="F17" s="165"/>
      <c r="G17" s="165"/>
      <c r="H17" s="16" t="s">
        <v>206</v>
      </c>
      <c r="I17" s="37">
        <v>1</v>
      </c>
      <c r="J17" s="37">
        <v>1</v>
      </c>
      <c r="K17" s="184">
        <f t="shared" si="3"/>
        <v>0</v>
      </c>
      <c r="L17" s="184">
        <v>1</v>
      </c>
      <c r="M17" s="165">
        <f>L17/I17</f>
        <v>1</v>
      </c>
      <c r="N17" s="165">
        <f t="shared" si="4"/>
        <v>1</v>
      </c>
    </row>
    <row r="18" spans="1:14" ht="25.5" customHeight="1">
      <c r="A18" s="16"/>
      <c r="B18" s="39"/>
      <c r="C18" s="39"/>
      <c r="D18" s="14"/>
      <c r="E18" s="39"/>
      <c r="F18" s="164"/>
      <c r="G18" s="164"/>
      <c r="H18" s="16" t="s">
        <v>207</v>
      </c>
      <c r="I18" s="37"/>
      <c r="J18" s="37"/>
      <c r="K18" s="122"/>
      <c r="L18" s="25"/>
      <c r="M18" s="165"/>
      <c r="N18" s="165"/>
    </row>
    <row r="19" spans="1:14" ht="25.5" customHeight="1">
      <c r="A19" s="40" t="s">
        <v>208</v>
      </c>
      <c r="B19" s="14">
        <f>SUM(B20:B23)</f>
        <v>97172</v>
      </c>
      <c r="C19" s="14">
        <v>229572</v>
      </c>
      <c r="D19" s="14">
        <f t="shared" si="1"/>
        <v>33775</v>
      </c>
      <c r="E19" s="14">
        <f>E20+E21+E22+E23</f>
        <v>263347</v>
      </c>
      <c r="F19" s="164">
        <f t="shared" si="0"/>
        <v>2.7101119664100768</v>
      </c>
      <c r="G19" s="164">
        <f t="shared" si="2"/>
        <v>1.1471216001951456</v>
      </c>
      <c r="H19" s="40" t="s">
        <v>209</v>
      </c>
      <c r="I19" s="14">
        <f>SUM(I20:I23)</f>
        <v>191178</v>
      </c>
      <c r="J19" s="14">
        <v>157234</v>
      </c>
      <c r="K19" s="184">
        <f t="shared" si="3"/>
        <v>-52702</v>
      </c>
      <c r="L19" s="236">
        <f>L20+L21+L22+L23</f>
        <v>104532</v>
      </c>
      <c r="M19" s="164">
        <f>L19/I19</f>
        <v>0.54677839500360925</v>
      </c>
      <c r="N19" s="164">
        <f t="shared" si="4"/>
        <v>0.6648180418993348</v>
      </c>
    </row>
    <row r="20" spans="1:14" ht="25.5" customHeight="1">
      <c r="A20" s="16" t="s">
        <v>210</v>
      </c>
      <c r="B20" s="17">
        <v>16791</v>
      </c>
      <c r="C20" s="17">
        <v>16791</v>
      </c>
      <c r="D20" s="163">
        <f t="shared" si="1"/>
        <v>13561</v>
      </c>
      <c r="E20" s="17">
        <v>30352</v>
      </c>
      <c r="F20" s="165">
        <f>E20/B20</f>
        <v>1.8076350425823358</v>
      </c>
      <c r="G20" s="165">
        <f>E20/C20</f>
        <v>1.8076350425823358</v>
      </c>
      <c r="H20" s="16" t="s">
        <v>211</v>
      </c>
      <c r="I20" s="17">
        <v>2344</v>
      </c>
      <c r="J20" s="37">
        <v>2344</v>
      </c>
      <c r="K20" s="184">
        <f t="shared" si="3"/>
        <v>1763</v>
      </c>
      <c r="L20" s="184">
        <v>4107</v>
      </c>
      <c r="M20" s="165">
        <f>L20/I20</f>
        <v>1.7521331058020477</v>
      </c>
      <c r="N20" s="165">
        <f t="shared" si="4"/>
        <v>1.7521331058020477</v>
      </c>
    </row>
    <row r="21" spans="1:14" ht="25.5" customHeight="1">
      <c r="A21" s="18" t="s">
        <v>212</v>
      </c>
      <c r="B21" s="17">
        <v>78681</v>
      </c>
      <c r="C21" s="17">
        <v>78681</v>
      </c>
      <c r="D21" s="163">
        <f t="shared" si="1"/>
        <v>214</v>
      </c>
      <c r="E21" s="17">
        <v>78895</v>
      </c>
      <c r="F21" s="165">
        <f t="shared" si="0"/>
        <v>1.0027198434183602</v>
      </c>
      <c r="G21" s="165">
        <f t="shared" si="2"/>
        <v>1.0027198434183602</v>
      </c>
      <c r="H21" s="16" t="s">
        <v>213</v>
      </c>
      <c r="I21" s="17">
        <v>187134</v>
      </c>
      <c r="J21" s="37">
        <v>153190</v>
      </c>
      <c r="K21" s="184">
        <f t="shared" si="3"/>
        <v>-105572</v>
      </c>
      <c r="L21" s="184">
        <v>47618</v>
      </c>
      <c r="M21" s="165">
        <f>L21/I21</f>
        <v>0.25445937135956054</v>
      </c>
      <c r="N21" s="165">
        <f t="shared" si="4"/>
        <v>0.31084274430445852</v>
      </c>
    </row>
    <row r="22" spans="1:14" ht="25.5" customHeight="1">
      <c r="A22" s="19" t="s">
        <v>214</v>
      </c>
      <c r="B22" s="17"/>
      <c r="C22" s="17"/>
      <c r="D22" s="163"/>
      <c r="E22" s="17"/>
      <c r="F22" s="165"/>
      <c r="G22" s="165"/>
      <c r="H22" s="20" t="s">
        <v>215</v>
      </c>
      <c r="I22" s="17">
        <v>1700</v>
      </c>
      <c r="J22" s="37">
        <v>1700</v>
      </c>
      <c r="K22" s="184">
        <f t="shared" si="3"/>
        <v>0</v>
      </c>
      <c r="L22" s="184">
        <v>1700</v>
      </c>
      <c r="M22" s="165">
        <f>L22/I22</f>
        <v>1</v>
      </c>
      <c r="N22" s="165">
        <f t="shared" si="4"/>
        <v>1</v>
      </c>
    </row>
    <row r="23" spans="1:14" ht="25.5" customHeight="1">
      <c r="A23" s="19" t="s">
        <v>216</v>
      </c>
      <c r="B23" s="17">
        <v>1700</v>
      </c>
      <c r="C23" s="17">
        <v>134100</v>
      </c>
      <c r="D23" s="163">
        <f t="shared" si="1"/>
        <v>20000</v>
      </c>
      <c r="E23" s="17">
        <v>154100</v>
      </c>
      <c r="F23" s="165">
        <f>E23/B23</f>
        <v>90.647058823529406</v>
      </c>
      <c r="G23" s="165">
        <f t="shared" si="2"/>
        <v>1.1491424310216256</v>
      </c>
      <c r="H23" s="20" t="s">
        <v>217</v>
      </c>
      <c r="I23" s="17"/>
      <c r="J23" s="37"/>
      <c r="K23" s="122"/>
      <c r="L23" s="184">
        <v>51107</v>
      </c>
      <c r="M23" s="25"/>
      <c r="N23" s="25"/>
    </row>
    <row r="24" spans="1:14" ht="39.75" customHeight="1">
      <c r="A24" s="353" t="s">
        <v>375</v>
      </c>
      <c r="B24" s="353"/>
      <c r="C24" s="353"/>
      <c r="D24" s="353"/>
      <c r="E24" s="353"/>
      <c r="F24" s="353"/>
      <c r="G24" s="353"/>
      <c r="H24" s="353"/>
      <c r="I24" s="353"/>
    </row>
  </sheetData>
  <mergeCells count="6">
    <mergeCell ref="A24:I24"/>
    <mergeCell ref="M3:N3"/>
    <mergeCell ref="A1:B1"/>
    <mergeCell ref="H1:I1"/>
    <mergeCell ref="A3:J3"/>
    <mergeCell ref="A2:N2"/>
  </mergeCells>
  <phoneticPr fontId="34" type="noConversion"/>
  <pageMargins left="0.7" right="0.7" top="0.75" bottom="0.75" header="0.3" footer="0.3"/>
  <pageSetup paperSize="8" scale="9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H56"/>
  <sheetViews>
    <sheetView topLeftCell="A13" workbookViewId="0">
      <selection activeCell="C12" sqref="C12"/>
    </sheetView>
  </sheetViews>
  <sheetFormatPr defaultColWidth="9" defaultRowHeight="14.25"/>
  <cols>
    <col min="1" max="1" width="47" style="26" customWidth="1"/>
    <col min="2" max="2" width="22.125" style="9" customWidth="1"/>
    <col min="3" max="3" width="21.75" style="10" customWidth="1"/>
    <col min="4" max="4" width="19" style="10" customWidth="1"/>
    <col min="5" max="5" width="18.375" style="10" customWidth="1"/>
    <col min="6" max="16384" width="9" style="10"/>
  </cols>
  <sheetData>
    <row r="1" spans="1:8" ht="24" customHeight="1">
      <c r="A1" s="332" t="s">
        <v>1570</v>
      </c>
      <c r="B1" s="332"/>
    </row>
    <row r="2" spans="1:8" ht="35.25" customHeight="1">
      <c r="A2" s="337" t="s">
        <v>218</v>
      </c>
      <c r="B2" s="337"/>
      <c r="C2" s="337"/>
      <c r="D2" s="337"/>
      <c r="E2" s="337"/>
    </row>
    <row r="3" spans="1:8" ht="20.100000000000001" customHeight="1">
      <c r="A3" s="356"/>
      <c r="B3" s="356"/>
      <c r="C3" s="356"/>
      <c r="E3" s="10" t="s">
        <v>378</v>
      </c>
    </row>
    <row r="4" spans="1:8" ht="24" customHeight="1">
      <c r="A4" s="27" t="s">
        <v>99</v>
      </c>
      <c r="B4" s="27" t="s">
        <v>69</v>
      </c>
      <c r="C4" s="27" t="s">
        <v>330</v>
      </c>
      <c r="D4" s="27" t="s">
        <v>331</v>
      </c>
      <c r="E4" s="27" t="s">
        <v>325</v>
      </c>
    </row>
    <row r="5" spans="1:8" ht="19.5" customHeight="1">
      <c r="A5" s="13" t="s">
        <v>7</v>
      </c>
      <c r="B5" s="14">
        <f>B6+B12+B26+B35+B46+B52</f>
        <v>122070</v>
      </c>
      <c r="C5" s="14">
        <v>254470</v>
      </c>
      <c r="D5" s="25">
        <f>E5-C5</f>
        <v>-12411</v>
      </c>
      <c r="E5" s="166">
        <f>E6+E12+E26+E35+E46+E52</f>
        <v>242059</v>
      </c>
    </row>
    <row r="6" spans="1:8" ht="19.5" customHeight="1">
      <c r="A6" s="28" t="s">
        <v>80</v>
      </c>
      <c r="B6" s="29">
        <v>3014</v>
      </c>
      <c r="C6" s="29">
        <v>3014</v>
      </c>
      <c r="D6" s="25">
        <f t="shared" ref="D6:D20" si="0">E6-C6</f>
        <v>-2504</v>
      </c>
      <c r="E6" s="25">
        <f>E7+E10</f>
        <v>510</v>
      </c>
    </row>
    <row r="7" spans="1:8" ht="19.5" customHeight="1">
      <c r="A7" s="28" t="s">
        <v>219</v>
      </c>
      <c r="B7" s="29">
        <v>2984</v>
      </c>
      <c r="C7" s="29">
        <v>2984</v>
      </c>
      <c r="D7" s="25">
        <f t="shared" si="0"/>
        <v>-2474</v>
      </c>
      <c r="E7" s="25">
        <f>E8+E9</f>
        <v>510</v>
      </c>
    </row>
    <row r="8" spans="1:8" ht="19.5" customHeight="1">
      <c r="A8" s="30" t="s">
        <v>220</v>
      </c>
      <c r="B8" s="29">
        <v>1974</v>
      </c>
      <c r="C8" s="29">
        <v>1974</v>
      </c>
      <c r="D8" s="25">
        <f t="shared" si="0"/>
        <v>-1504</v>
      </c>
      <c r="E8" s="25">
        <v>470</v>
      </c>
      <c r="G8" s="255"/>
    </row>
    <row r="9" spans="1:8" ht="19.5" customHeight="1">
      <c r="A9" s="30" t="s">
        <v>221</v>
      </c>
      <c r="B9" s="29">
        <v>1010</v>
      </c>
      <c r="C9" s="29">
        <v>1010</v>
      </c>
      <c r="D9" s="25">
        <f t="shared" si="0"/>
        <v>-970</v>
      </c>
      <c r="E9" s="25">
        <v>40</v>
      </c>
    </row>
    <row r="10" spans="1:8" ht="19.5" customHeight="1">
      <c r="A10" s="28" t="s">
        <v>222</v>
      </c>
      <c r="B10" s="29">
        <v>30</v>
      </c>
      <c r="C10" s="29">
        <v>30</v>
      </c>
      <c r="D10" s="25">
        <f t="shared" si="0"/>
        <v>-30</v>
      </c>
      <c r="E10" s="25">
        <v>0</v>
      </c>
    </row>
    <row r="11" spans="1:8" ht="19.5" customHeight="1">
      <c r="A11" s="30" t="s">
        <v>221</v>
      </c>
      <c r="B11" s="29">
        <v>30</v>
      </c>
      <c r="C11" s="29">
        <v>30</v>
      </c>
      <c r="D11" s="25">
        <f t="shared" si="0"/>
        <v>-30</v>
      </c>
      <c r="E11" s="25">
        <v>0</v>
      </c>
      <c r="H11" s="255"/>
    </row>
    <row r="12" spans="1:8" ht="19.5" customHeight="1">
      <c r="A12" s="28" t="s">
        <v>83</v>
      </c>
      <c r="B12" s="29">
        <v>35630</v>
      </c>
      <c r="C12" s="29">
        <v>35630</v>
      </c>
      <c r="D12" s="122">
        <f t="shared" si="0"/>
        <v>3891</v>
      </c>
      <c r="E12" s="25">
        <f>E13+E18+E20+E21+E24</f>
        <v>39521</v>
      </c>
    </row>
    <row r="13" spans="1:8" ht="19.5" customHeight="1">
      <c r="A13" s="28" t="s">
        <v>223</v>
      </c>
      <c r="B13" s="29">
        <v>30437</v>
      </c>
      <c r="C13" s="29">
        <v>30437</v>
      </c>
      <c r="D13" s="25">
        <f t="shared" si="0"/>
        <v>-901</v>
      </c>
      <c r="E13" s="235">
        <f>SUM(E14:E17)</f>
        <v>29536</v>
      </c>
      <c r="F13" s="167"/>
    </row>
    <row r="14" spans="1:8" ht="19.5" customHeight="1">
      <c r="A14" s="30" t="s">
        <v>224</v>
      </c>
      <c r="B14" s="29">
        <v>17000</v>
      </c>
      <c r="C14" s="29">
        <v>17000</v>
      </c>
      <c r="D14" s="25">
        <f t="shared" si="0"/>
        <v>-6286</v>
      </c>
      <c r="E14" s="235">
        <v>10714</v>
      </c>
    </row>
    <row r="15" spans="1:8" ht="19.5" customHeight="1">
      <c r="A15" s="30" t="s">
        <v>225</v>
      </c>
      <c r="B15" s="29">
        <v>895</v>
      </c>
      <c r="C15" s="29">
        <v>895</v>
      </c>
      <c r="D15" s="122">
        <f t="shared" si="0"/>
        <v>0</v>
      </c>
      <c r="E15" s="235">
        <v>895</v>
      </c>
    </row>
    <row r="16" spans="1:8" ht="19.5" customHeight="1">
      <c r="A16" s="30" t="s">
        <v>226</v>
      </c>
      <c r="B16" s="29">
        <v>9227</v>
      </c>
      <c r="C16" s="29">
        <v>9227</v>
      </c>
      <c r="D16" s="122">
        <f t="shared" si="0"/>
        <v>4666</v>
      </c>
      <c r="E16" s="235">
        <v>13893</v>
      </c>
    </row>
    <row r="17" spans="1:5" ht="19.5" customHeight="1">
      <c r="A17" s="30" t="s">
        <v>227</v>
      </c>
      <c r="B17" s="29">
        <v>3315</v>
      </c>
      <c r="C17" s="29">
        <v>3315</v>
      </c>
      <c r="D17" s="122">
        <f t="shared" si="0"/>
        <v>719</v>
      </c>
      <c r="E17" s="235">
        <v>4034</v>
      </c>
    </row>
    <row r="18" spans="1:5" ht="19.5" customHeight="1">
      <c r="A18" s="28" t="s">
        <v>228</v>
      </c>
      <c r="B18" s="29">
        <v>545</v>
      </c>
      <c r="C18" s="29">
        <v>545</v>
      </c>
      <c r="D18" s="122">
        <f t="shared" si="0"/>
        <v>243</v>
      </c>
      <c r="E18" s="25">
        <v>788</v>
      </c>
    </row>
    <row r="19" spans="1:5" ht="19.5" customHeight="1">
      <c r="A19" s="30" t="s">
        <v>229</v>
      </c>
      <c r="B19" s="29">
        <v>545</v>
      </c>
      <c r="C19" s="29">
        <v>545</v>
      </c>
      <c r="D19" s="122">
        <f t="shared" si="0"/>
        <v>243</v>
      </c>
      <c r="E19" s="25">
        <v>788</v>
      </c>
    </row>
    <row r="20" spans="1:5" ht="15.75">
      <c r="A20" s="28" t="s">
        <v>230</v>
      </c>
      <c r="B20" s="29">
        <v>47</v>
      </c>
      <c r="C20" s="29">
        <v>47</v>
      </c>
      <c r="D20" s="122">
        <f t="shared" si="0"/>
        <v>50</v>
      </c>
      <c r="E20" s="25">
        <v>97</v>
      </c>
    </row>
    <row r="21" spans="1:5" ht="19.5" customHeight="1">
      <c r="A21" s="28" t="s">
        <v>231</v>
      </c>
      <c r="B21" s="29">
        <v>4496</v>
      </c>
      <c r="C21" s="29">
        <v>4496</v>
      </c>
      <c r="D21" s="122">
        <f>E21-C21</f>
        <v>3804</v>
      </c>
      <c r="E21" s="25">
        <f>SUM(E22:E23)</f>
        <v>8300</v>
      </c>
    </row>
    <row r="22" spans="1:5" ht="19.5" customHeight="1">
      <c r="A22" s="30" t="s">
        <v>232</v>
      </c>
      <c r="B22" s="29">
        <v>4496</v>
      </c>
      <c r="C22" s="29">
        <v>4496</v>
      </c>
      <c r="D22" s="122">
        <f>E22-C22</f>
        <v>2128</v>
      </c>
      <c r="E22" s="25">
        <v>6624</v>
      </c>
    </row>
    <row r="23" spans="1:5">
      <c r="A23" s="123" t="s">
        <v>333</v>
      </c>
      <c r="B23" s="124"/>
      <c r="C23" s="25"/>
      <c r="D23" s="25">
        <f>E23-C23</f>
        <v>1676</v>
      </c>
      <c r="E23" s="25">
        <v>1676</v>
      </c>
    </row>
    <row r="24" spans="1:5" ht="19.5" customHeight="1">
      <c r="A24" s="28" t="s">
        <v>233</v>
      </c>
      <c r="B24" s="29">
        <v>105</v>
      </c>
      <c r="C24" s="29">
        <v>105</v>
      </c>
      <c r="D24" s="25">
        <f>E24-C24</f>
        <v>695</v>
      </c>
      <c r="E24" s="25">
        <v>800</v>
      </c>
    </row>
    <row r="25" spans="1:5" ht="19.5" customHeight="1">
      <c r="A25" s="30" t="s">
        <v>234</v>
      </c>
      <c r="B25" s="29">
        <v>105</v>
      </c>
      <c r="C25" s="29">
        <v>105</v>
      </c>
      <c r="D25" s="25">
        <f t="shared" ref="D25:D54" si="1">E25-C25</f>
        <v>695</v>
      </c>
      <c r="E25" s="25">
        <v>800</v>
      </c>
    </row>
    <row r="26" spans="1:5" ht="19.5" customHeight="1">
      <c r="A26" s="28" t="s">
        <v>84</v>
      </c>
      <c r="B26" s="29">
        <v>17016</v>
      </c>
      <c r="C26" s="29">
        <v>17016</v>
      </c>
      <c r="D26" s="25">
        <f t="shared" si="1"/>
        <v>-8218</v>
      </c>
      <c r="E26" s="25">
        <f>E27+E29+E33</f>
        <v>8798</v>
      </c>
    </row>
    <row r="27" spans="1:5" ht="19.5" customHeight="1">
      <c r="A27" s="28" t="s">
        <v>235</v>
      </c>
      <c r="B27" s="29">
        <v>1121</v>
      </c>
      <c r="C27" s="29">
        <v>1121</v>
      </c>
      <c r="D27" s="25">
        <f t="shared" si="1"/>
        <v>-1121</v>
      </c>
      <c r="E27" s="25">
        <v>0</v>
      </c>
    </row>
    <row r="28" spans="1:5" ht="19.5" customHeight="1">
      <c r="A28" s="30" t="s">
        <v>221</v>
      </c>
      <c r="B28" s="29">
        <v>1121</v>
      </c>
      <c r="C28" s="29">
        <v>1121</v>
      </c>
      <c r="D28" s="25">
        <f>E28-C28</f>
        <v>-1121</v>
      </c>
      <c r="E28" s="25">
        <v>0</v>
      </c>
    </row>
    <row r="29" spans="1:5" ht="19.5" customHeight="1">
      <c r="A29" s="28" t="s">
        <v>236</v>
      </c>
      <c r="B29" s="29">
        <v>612</v>
      </c>
      <c r="C29" s="29">
        <v>612</v>
      </c>
      <c r="D29" s="25">
        <f t="shared" si="1"/>
        <v>-449</v>
      </c>
      <c r="E29" s="25">
        <f>E30+E31+E32</f>
        <v>163</v>
      </c>
    </row>
    <row r="30" spans="1:5" ht="19.5" customHeight="1">
      <c r="A30" s="30" t="s">
        <v>221</v>
      </c>
      <c r="B30" s="29">
        <v>407</v>
      </c>
      <c r="C30" s="29">
        <v>407</v>
      </c>
      <c r="D30" s="25">
        <f t="shared" si="1"/>
        <v>-407</v>
      </c>
      <c r="E30" s="25">
        <v>0</v>
      </c>
    </row>
    <row r="31" spans="1:5" ht="19.5" customHeight="1">
      <c r="A31" s="30" t="s">
        <v>237</v>
      </c>
      <c r="B31" s="29">
        <v>165</v>
      </c>
      <c r="C31" s="29">
        <v>165</v>
      </c>
      <c r="D31" s="25">
        <f t="shared" si="1"/>
        <v>-42</v>
      </c>
      <c r="E31" s="25">
        <v>123</v>
      </c>
    </row>
    <row r="32" spans="1:5" ht="19.5" customHeight="1">
      <c r="A32" s="30" t="s">
        <v>238</v>
      </c>
      <c r="B32" s="29">
        <v>40</v>
      </c>
      <c r="C32" s="29">
        <v>40</v>
      </c>
      <c r="D32" s="25">
        <f t="shared" si="1"/>
        <v>0</v>
      </c>
      <c r="E32" s="25">
        <v>40</v>
      </c>
    </row>
    <row r="33" spans="1:5" ht="19.5" customHeight="1">
      <c r="A33" s="28" t="s">
        <v>239</v>
      </c>
      <c r="B33" s="29">
        <v>15283</v>
      </c>
      <c r="C33" s="29">
        <v>15283</v>
      </c>
      <c r="D33" s="25">
        <f t="shared" si="1"/>
        <v>-6648</v>
      </c>
      <c r="E33" s="25">
        <v>8635</v>
      </c>
    </row>
    <row r="34" spans="1:5" ht="19.5" customHeight="1">
      <c r="A34" s="30" t="s">
        <v>240</v>
      </c>
      <c r="B34" s="29">
        <v>15283</v>
      </c>
      <c r="C34" s="29">
        <v>15283</v>
      </c>
      <c r="D34" s="25">
        <f t="shared" si="1"/>
        <v>-6648</v>
      </c>
      <c r="E34" s="25">
        <v>8635</v>
      </c>
    </row>
    <row r="35" spans="1:5" ht="19.5" customHeight="1">
      <c r="A35" s="28" t="s">
        <v>95</v>
      </c>
      <c r="B35" s="29">
        <v>56812</v>
      </c>
      <c r="C35" s="29">
        <v>189212</v>
      </c>
      <c r="D35" s="25">
        <f t="shared" si="1"/>
        <v>-7744</v>
      </c>
      <c r="E35" s="25">
        <f>E36+E38</f>
        <v>181468</v>
      </c>
    </row>
    <row r="36" spans="1:5" ht="19.5" customHeight="1">
      <c r="A36" s="28" t="s">
        <v>241</v>
      </c>
      <c r="B36" s="29">
        <v>51950</v>
      </c>
      <c r="C36" s="29">
        <v>184350</v>
      </c>
      <c r="D36" s="25">
        <f t="shared" si="1"/>
        <v>-6864</v>
      </c>
      <c r="E36" s="25">
        <f>E37</f>
        <v>177486</v>
      </c>
    </row>
    <row r="37" spans="1:5" ht="19.5" customHeight="1">
      <c r="A37" s="30" t="s">
        <v>242</v>
      </c>
      <c r="B37" s="29">
        <v>51950</v>
      </c>
      <c r="C37" s="29">
        <v>184350</v>
      </c>
      <c r="D37" s="25">
        <f t="shared" si="1"/>
        <v>-6864</v>
      </c>
      <c r="E37" s="25">
        <v>177486</v>
      </c>
    </row>
    <row r="38" spans="1:5" ht="19.5" customHeight="1">
      <c r="A38" s="28" t="s">
        <v>243</v>
      </c>
      <c r="B38" s="29">
        <v>4862</v>
      </c>
      <c r="C38" s="29">
        <v>4862</v>
      </c>
      <c r="D38" s="25">
        <f t="shared" si="1"/>
        <v>-880</v>
      </c>
      <c r="E38" s="25">
        <f>SUM(E39:E45)</f>
        <v>3982</v>
      </c>
    </row>
    <row r="39" spans="1:5" ht="19.5" customHeight="1">
      <c r="A39" s="30" t="s">
        <v>244</v>
      </c>
      <c r="B39" s="29">
        <v>238</v>
      </c>
      <c r="C39" s="29">
        <v>238</v>
      </c>
      <c r="D39" s="25">
        <f t="shared" si="1"/>
        <v>227</v>
      </c>
      <c r="E39" s="25">
        <v>465</v>
      </c>
    </row>
    <row r="40" spans="1:5" ht="19.5" customHeight="1">
      <c r="A40" s="30" t="s">
        <v>245</v>
      </c>
      <c r="B40" s="29">
        <v>1546</v>
      </c>
      <c r="C40" s="29">
        <v>1546</v>
      </c>
      <c r="D40" s="25">
        <f t="shared" si="1"/>
        <v>-121</v>
      </c>
      <c r="E40" s="25">
        <v>1425</v>
      </c>
    </row>
    <row r="41" spans="1:5" ht="19.5" customHeight="1">
      <c r="A41" s="30" t="s">
        <v>246</v>
      </c>
      <c r="B41" s="29">
        <v>41</v>
      </c>
      <c r="C41" s="29">
        <v>41</v>
      </c>
      <c r="D41" s="25">
        <f t="shared" si="1"/>
        <v>10</v>
      </c>
      <c r="E41" s="25">
        <v>51</v>
      </c>
    </row>
    <row r="42" spans="1:5" ht="19.5" customHeight="1">
      <c r="A42" s="30" t="s">
        <v>247</v>
      </c>
      <c r="B42" s="29">
        <v>127</v>
      </c>
      <c r="C42" s="29">
        <v>127</v>
      </c>
      <c r="D42" s="25">
        <f t="shared" si="1"/>
        <v>-39</v>
      </c>
      <c r="E42" s="25">
        <v>88</v>
      </c>
    </row>
    <row r="43" spans="1:5" ht="19.5" customHeight="1">
      <c r="A43" s="30" t="s">
        <v>332</v>
      </c>
      <c r="B43" s="29"/>
      <c r="C43" s="29"/>
      <c r="D43" s="25">
        <f t="shared" si="1"/>
        <v>4</v>
      </c>
      <c r="E43" s="25">
        <v>4</v>
      </c>
    </row>
    <row r="44" spans="1:5" ht="19.5" customHeight="1">
      <c r="A44" s="30" t="s">
        <v>248</v>
      </c>
      <c r="B44" s="29">
        <v>87</v>
      </c>
      <c r="C44" s="29">
        <v>87</v>
      </c>
      <c r="D44" s="25">
        <f t="shared" si="1"/>
        <v>6</v>
      </c>
      <c r="E44" s="25">
        <v>93</v>
      </c>
    </row>
    <row r="45" spans="1:5" ht="19.5" customHeight="1">
      <c r="A45" s="30" t="s">
        <v>249</v>
      </c>
      <c r="B45" s="29">
        <v>2823</v>
      </c>
      <c r="C45" s="29">
        <v>2823</v>
      </c>
      <c r="D45" s="25">
        <f t="shared" si="1"/>
        <v>-967</v>
      </c>
      <c r="E45" s="25">
        <v>1856</v>
      </c>
    </row>
    <row r="46" spans="1:5" ht="19.5" customHeight="1">
      <c r="A46" s="28" t="s">
        <v>96</v>
      </c>
      <c r="B46" s="29">
        <v>9597</v>
      </c>
      <c r="C46" s="29">
        <v>9597</v>
      </c>
      <c r="D46" s="25">
        <f t="shared" si="1"/>
        <v>2164</v>
      </c>
      <c r="E46" s="25">
        <v>11761</v>
      </c>
    </row>
    <row r="47" spans="1:5" ht="19.5" customHeight="1">
      <c r="A47" s="28" t="s">
        <v>250</v>
      </c>
      <c r="B47" s="29">
        <v>9597</v>
      </c>
      <c r="C47" s="29">
        <v>9597</v>
      </c>
      <c r="D47" s="25">
        <f t="shared" si="1"/>
        <v>2164</v>
      </c>
      <c r="E47" s="25">
        <f>E48+E49+E50+E51</f>
        <v>11761</v>
      </c>
    </row>
    <row r="48" spans="1:5" ht="19.5" customHeight="1">
      <c r="A48" s="30" t="s">
        <v>251</v>
      </c>
      <c r="B48" s="29">
        <v>8866</v>
      </c>
      <c r="C48" s="29">
        <v>8866</v>
      </c>
      <c r="D48" s="25">
        <f t="shared" si="1"/>
        <v>-4490</v>
      </c>
      <c r="E48" s="25">
        <v>4376</v>
      </c>
    </row>
    <row r="49" spans="1:5" ht="19.5" customHeight="1">
      <c r="A49" s="30" t="s">
        <v>252</v>
      </c>
      <c r="B49" s="29">
        <v>664</v>
      </c>
      <c r="C49" s="29">
        <v>664</v>
      </c>
      <c r="D49" s="25">
        <f t="shared" si="1"/>
        <v>0</v>
      </c>
      <c r="E49" s="25">
        <v>664</v>
      </c>
    </row>
    <row r="50" spans="1:5" ht="19.5" customHeight="1">
      <c r="A50" s="30" t="s">
        <v>253</v>
      </c>
      <c r="B50" s="29">
        <v>67</v>
      </c>
      <c r="C50" s="29">
        <v>67</v>
      </c>
      <c r="D50" s="25">
        <f t="shared" si="1"/>
        <v>1</v>
      </c>
      <c r="E50" s="25">
        <v>68</v>
      </c>
    </row>
    <row r="51" spans="1:5" ht="19.5" customHeight="1">
      <c r="A51" s="30" t="s">
        <v>254</v>
      </c>
      <c r="B51" s="29">
        <v>0</v>
      </c>
      <c r="C51" s="29">
        <v>0</v>
      </c>
      <c r="D51" s="25">
        <f t="shared" si="1"/>
        <v>6653</v>
      </c>
      <c r="E51" s="25">
        <v>6653</v>
      </c>
    </row>
    <row r="52" spans="1:5" ht="19.5" customHeight="1">
      <c r="A52" s="28" t="s">
        <v>97</v>
      </c>
      <c r="B52" s="29">
        <v>1</v>
      </c>
      <c r="C52" s="29">
        <v>1</v>
      </c>
      <c r="D52" s="25">
        <f t="shared" si="1"/>
        <v>0</v>
      </c>
      <c r="E52" s="25">
        <v>1</v>
      </c>
    </row>
    <row r="53" spans="1:5" ht="19.5" customHeight="1">
      <c r="A53" s="28" t="s">
        <v>255</v>
      </c>
      <c r="B53" s="29">
        <v>1</v>
      </c>
      <c r="C53" s="29">
        <v>1</v>
      </c>
      <c r="D53" s="25">
        <f>E53-C53</f>
        <v>0</v>
      </c>
      <c r="E53" s="25">
        <v>1</v>
      </c>
    </row>
    <row r="54" spans="1:5" ht="19.5" customHeight="1">
      <c r="A54" s="30" t="s">
        <v>256</v>
      </c>
      <c r="B54" s="29">
        <v>1</v>
      </c>
      <c r="C54" s="29">
        <v>1</v>
      </c>
      <c r="D54" s="25">
        <f t="shared" si="1"/>
        <v>0</v>
      </c>
      <c r="E54" s="25">
        <v>1</v>
      </c>
    </row>
    <row r="55" spans="1:5" ht="33" customHeight="1">
      <c r="A55" s="357" t="s">
        <v>1558</v>
      </c>
      <c r="B55" s="357"/>
      <c r="C55" s="357"/>
    </row>
    <row r="56" spans="1:5" ht="33" customHeight="1">
      <c r="A56" s="357"/>
      <c r="B56" s="357"/>
      <c r="C56" s="357"/>
    </row>
  </sheetData>
  <mergeCells count="5">
    <mergeCell ref="A1:B1"/>
    <mergeCell ref="A3:C3"/>
    <mergeCell ref="A55:C55"/>
    <mergeCell ref="A56:C56"/>
    <mergeCell ref="A2:E2"/>
  </mergeCells>
  <phoneticPr fontId="34" type="noConversion"/>
  <pageMargins left="0.94" right="0.70866141732283472" top="0.41" bottom="0.24" header="0.31496062992125984" footer="0.31496062992125984"/>
  <pageSetup paperSize="8" scale="95"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N13"/>
  <sheetViews>
    <sheetView workbookViewId="0">
      <selection activeCell="H25" sqref="H25"/>
    </sheetView>
  </sheetViews>
  <sheetFormatPr defaultColWidth="9" defaultRowHeight="20.100000000000001" customHeight="1"/>
  <cols>
    <col min="1" max="1" width="29.25" style="6" customWidth="1"/>
    <col min="2" max="2" width="10.5" style="7" customWidth="1"/>
    <col min="3" max="3" width="17" style="7" customWidth="1"/>
    <col min="4" max="7" width="11.625" style="7" customWidth="1"/>
    <col min="8" max="8" width="27.875" style="8" customWidth="1"/>
    <col min="9" max="9" width="10.375" style="9" customWidth="1"/>
    <col min="10" max="11" width="11.25" style="10" customWidth="1"/>
    <col min="12" max="12" width="11.5" style="10" customWidth="1"/>
    <col min="13" max="13" width="9" style="10"/>
    <col min="14" max="14" width="13.375" style="10" customWidth="1"/>
    <col min="15" max="16384" width="9" style="10"/>
  </cols>
  <sheetData>
    <row r="1" spans="1:14" ht="28.5" customHeight="1">
      <c r="A1" s="332" t="s">
        <v>1571</v>
      </c>
      <c r="B1" s="332"/>
      <c r="C1" s="11"/>
      <c r="D1" s="118"/>
      <c r="E1" s="118"/>
      <c r="F1" s="147"/>
      <c r="G1" s="147"/>
      <c r="H1" s="332"/>
      <c r="I1" s="332"/>
    </row>
    <row r="2" spans="1:14" ht="44.25" customHeight="1">
      <c r="A2" s="337" t="s">
        <v>257</v>
      </c>
      <c r="B2" s="337"/>
      <c r="C2" s="337"/>
      <c r="D2" s="337"/>
      <c r="E2" s="337"/>
      <c r="F2" s="337"/>
      <c r="G2" s="337"/>
      <c r="H2" s="337"/>
      <c r="I2" s="337"/>
      <c r="J2" s="337"/>
      <c r="K2" s="337"/>
      <c r="L2" s="337"/>
      <c r="M2" s="337"/>
      <c r="N2" s="337"/>
    </row>
    <row r="3" spans="1:14" ht="14.25" customHeight="1">
      <c r="A3" s="356"/>
      <c r="B3" s="356"/>
      <c r="C3" s="356"/>
      <c r="D3" s="356"/>
      <c r="E3" s="356"/>
      <c r="F3" s="356"/>
      <c r="G3" s="356"/>
      <c r="H3" s="356"/>
      <c r="I3" s="356"/>
      <c r="J3" s="356"/>
      <c r="N3" s="10" t="s">
        <v>381</v>
      </c>
    </row>
    <row r="4" spans="1:14" ht="33.75" customHeight="1">
      <c r="A4" s="12" t="s">
        <v>258</v>
      </c>
      <c r="B4" s="12" t="s">
        <v>3</v>
      </c>
      <c r="C4" s="12" t="s">
        <v>334</v>
      </c>
      <c r="D4" s="12" t="s">
        <v>336</v>
      </c>
      <c r="E4" s="12" t="s">
        <v>335</v>
      </c>
      <c r="F4" s="12" t="s">
        <v>379</v>
      </c>
      <c r="G4" s="12" t="s">
        <v>380</v>
      </c>
      <c r="H4" s="12" t="s">
        <v>99</v>
      </c>
      <c r="I4" s="12" t="s">
        <v>338</v>
      </c>
      <c r="J4" s="12" t="s">
        <v>334</v>
      </c>
      <c r="K4" s="12" t="s">
        <v>337</v>
      </c>
      <c r="L4" s="12" t="s">
        <v>339</v>
      </c>
      <c r="M4" s="12" t="s">
        <v>379</v>
      </c>
      <c r="N4" s="12" t="s">
        <v>380</v>
      </c>
    </row>
    <row r="5" spans="1:14" ht="25.5" customHeight="1">
      <c r="A5" s="13" t="s">
        <v>56</v>
      </c>
      <c r="B5" s="14">
        <f>SUM(B6:B9)</f>
        <v>97172</v>
      </c>
      <c r="C5" s="14">
        <v>229572</v>
      </c>
      <c r="D5" s="14">
        <f>E5-C5</f>
        <v>33775</v>
      </c>
      <c r="E5" s="14">
        <f>E6+E7+E9</f>
        <v>263347</v>
      </c>
      <c r="F5" s="164">
        <f>E5/B5</f>
        <v>2.7101119664100768</v>
      </c>
      <c r="G5" s="164">
        <f>E5/C5</f>
        <v>1.1471216001951456</v>
      </c>
      <c r="H5" s="15" t="s">
        <v>57</v>
      </c>
      <c r="I5" s="14">
        <f>SUM(I6:I9)</f>
        <v>191178</v>
      </c>
      <c r="J5" s="14">
        <v>157234</v>
      </c>
      <c r="K5" s="330">
        <f>L5-J5</f>
        <v>-52702</v>
      </c>
      <c r="L5" s="329">
        <f>L6+L7+L8+L9</f>
        <v>104532</v>
      </c>
      <c r="M5" s="168">
        <f>L5/I5</f>
        <v>0.54677839500360925</v>
      </c>
      <c r="N5" s="168">
        <f>L5/J5</f>
        <v>0.6648180418993348</v>
      </c>
    </row>
    <row r="6" spans="1:14" ht="25.5" customHeight="1">
      <c r="A6" s="16" t="s">
        <v>210</v>
      </c>
      <c r="B6" s="17">
        <v>16791</v>
      </c>
      <c r="C6" s="17">
        <v>16791</v>
      </c>
      <c r="D6" s="163">
        <f t="shared" ref="D6:D9" si="0">E6-C6</f>
        <v>13561</v>
      </c>
      <c r="E6" s="17">
        <v>30352</v>
      </c>
      <c r="F6" s="165">
        <f t="shared" ref="F6:F9" si="1">E6/B6</f>
        <v>1.8076350425823358</v>
      </c>
      <c r="G6" s="165">
        <f t="shared" ref="G6:G9" si="2">E6/C6</f>
        <v>1.8076350425823358</v>
      </c>
      <c r="H6" s="16" t="s">
        <v>211</v>
      </c>
      <c r="I6" s="17">
        <v>2344</v>
      </c>
      <c r="J6" s="17">
        <v>2344</v>
      </c>
      <c r="K6" s="17">
        <f t="shared" ref="K6:K8" si="3">L6-J6</f>
        <v>1763</v>
      </c>
      <c r="L6" s="17">
        <v>4107</v>
      </c>
      <c r="M6" s="154">
        <f t="shared" ref="M6:M8" si="4">L6/I6</f>
        <v>1.7521331058020477</v>
      </c>
      <c r="N6" s="154">
        <f t="shared" ref="N6:N8" si="5">L6/J6</f>
        <v>1.7521331058020477</v>
      </c>
    </row>
    <row r="7" spans="1:14" ht="25.5" customHeight="1">
      <c r="A7" s="18" t="s">
        <v>212</v>
      </c>
      <c r="B7" s="17">
        <v>78681</v>
      </c>
      <c r="C7" s="17">
        <v>78681</v>
      </c>
      <c r="D7" s="163">
        <f t="shared" si="0"/>
        <v>214</v>
      </c>
      <c r="E7" s="17">
        <v>78895</v>
      </c>
      <c r="F7" s="165">
        <f t="shared" si="1"/>
        <v>1.0027198434183602</v>
      </c>
      <c r="G7" s="165">
        <f t="shared" si="2"/>
        <v>1.0027198434183602</v>
      </c>
      <c r="H7" s="16" t="s">
        <v>213</v>
      </c>
      <c r="I7" s="17">
        <v>187134</v>
      </c>
      <c r="J7" s="17">
        <v>153190</v>
      </c>
      <c r="K7" s="182">
        <f t="shared" si="3"/>
        <v>-105572</v>
      </c>
      <c r="L7" s="17">
        <v>47618</v>
      </c>
      <c r="M7" s="154">
        <f>L7/I7</f>
        <v>0.25445937135956054</v>
      </c>
      <c r="N7" s="154">
        <f t="shared" si="5"/>
        <v>0.31084274430445852</v>
      </c>
    </row>
    <row r="8" spans="1:14" ht="25.5" customHeight="1">
      <c r="A8" s="19" t="s">
        <v>214</v>
      </c>
      <c r="B8" s="17"/>
      <c r="C8" s="17"/>
      <c r="D8" s="163"/>
      <c r="E8" s="17"/>
      <c r="F8" s="165"/>
      <c r="G8" s="165"/>
      <c r="H8" s="20" t="s">
        <v>215</v>
      </c>
      <c r="I8" s="17">
        <v>1700</v>
      </c>
      <c r="J8" s="17">
        <v>1700</v>
      </c>
      <c r="K8" s="122">
        <f t="shared" si="3"/>
        <v>0</v>
      </c>
      <c r="L8" s="17">
        <v>1700</v>
      </c>
      <c r="M8" s="154">
        <f t="shared" si="4"/>
        <v>1</v>
      </c>
      <c r="N8" s="154">
        <f t="shared" si="5"/>
        <v>1</v>
      </c>
    </row>
    <row r="9" spans="1:14" ht="25.5" customHeight="1">
      <c r="A9" s="19" t="s">
        <v>216</v>
      </c>
      <c r="B9" s="17">
        <v>1700</v>
      </c>
      <c r="C9" s="17">
        <v>134100</v>
      </c>
      <c r="D9" s="163">
        <f t="shared" si="0"/>
        <v>20000</v>
      </c>
      <c r="E9" s="17">
        <v>154100</v>
      </c>
      <c r="F9" s="165">
        <f t="shared" si="1"/>
        <v>90.647058823529406</v>
      </c>
      <c r="G9" s="165">
        <f t="shared" si="2"/>
        <v>1.1491424310216256</v>
      </c>
      <c r="H9" s="20" t="s">
        <v>217</v>
      </c>
      <c r="I9" s="17"/>
      <c r="J9" s="17"/>
      <c r="K9" s="25"/>
      <c r="L9" s="17">
        <v>51107</v>
      </c>
      <c r="M9" s="25"/>
      <c r="N9" s="25"/>
    </row>
    <row r="10" spans="1:14" ht="25.5" customHeight="1">
      <c r="A10" s="21"/>
      <c r="B10" s="22"/>
      <c r="C10" s="22"/>
      <c r="D10" s="22"/>
      <c r="E10" s="22"/>
      <c r="F10" s="22"/>
      <c r="G10" s="22"/>
      <c r="H10" s="23"/>
      <c r="I10" s="22"/>
      <c r="J10" s="17"/>
      <c r="K10" s="25"/>
      <c r="L10" s="25"/>
      <c r="M10" s="25"/>
      <c r="N10" s="25"/>
    </row>
    <row r="11" spans="1:14" ht="25.5" customHeight="1">
      <c r="A11" s="21"/>
      <c r="B11" s="22"/>
      <c r="C11" s="22"/>
      <c r="D11" s="22"/>
      <c r="E11" s="22"/>
      <c r="F11" s="22"/>
      <c r="G11" s="22"/>
      <c r="H11" s="23"/>
      <c r="I11" s="24"/>
      <c r="J11" s="17"/>
      <c r="K11" s="25"/>
      <c r="L11" s="25"/>
      <c r="M11" s="25"/>
      <c r="N11" s="25"/>
    </row>
    <row r="12" spans="1:14" ht="25.5" customHeight="1">
      <c r="A12" s="21"/>
      <c r="B12" s="22"/>
      <c r="C12" s="22"/>
      <c r="D12" s="22"/>
      <c r="E12" s="22"/>
      <c r="F12" s="22"/>
      <c r="G12" s="22"/>
      <c r="H12" s="23"/>
      <c r="I12" s="22"/>
      <c r="J12" s="17"/>
      <c r="K12" s="25"/>
      <c r="L12" s="25"/>
      <c r="M12" s="25"/>
      <c r="N12" s="25"/>
    </row>
    <row r="13" spans="1:14" ht="33" customHeight="1">
      <c r="A13" s="353" t="s">
        <v>259</v>
      </c>
      <c r="B13" s="353"/>
      <c r="C13" s="353"/>
      <c r="D13" s="353"/>
      <c r="E13" s="353"/>
      <c r="F13" s="353"/>
      <c r="G13" s="353"/>
      <c r="H13" s="353"/>
      <c r="I13" s="353"/>
    </row>
  </sheetData>
  <mergeCells count="5">
    <mergeCell ref="A1:B1"/>
    <mergeCell ref="H1:I1"/>
    <mergeCell ref="A3:J3"/>
    <mergeCell ref="A13:I13"/>
    <mergeCell ref="A2:N2"/>
  </mergeCells>
  <phoneticPr fontId="34" type="noConversion"/>
  <pageMargins left="0.7" right="0.7" top="0.75" bottom="0.75" header="0.3" footer="0.3"/>
  <pageSetup paperSize="8" scale="9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N22"/>
  <sheetViews>
    <sheetView topLeftCell="A13" workbookViewId="0">
      <selection sqref="A1:N22"/>
    </sheetView>
  </sheetViews>
  <sheetFormatPr defaultRowHeight="13.5"/>
  <cols>
    <col min="1" max="1" width="21.25" customWidth="1"/>
    <col min="2" max="2" width="11.75" customWidth="1"/>
    <col min="3" max="3" width="16.25" customWidth="1"/>
    <col min="4" max="4" width="13.875" customWidth="1"/>
    <col min="5" max="7" width="12.25" customWidth="1"/>
    <col min="8" max="8" width="34" customWidth="1"/>
    <col min="9" max="9" width="11.5" customWidth="1"/>
    <col min="10" max="10" width="18.125" customWidth="1"/>
    <col min="11" max="11" width="13.625" customWidth="1"/>
    <col min="12" max="12" width="13.375" customWidth="1"/>
  </cols>
  <sheetData>
    <row r="1" spans="1:14" ht="23.25" customHeight="1">
      <c r="A1" s="229" t="s">
        <v>1572</v>
      </c>
    </row>
    <row r="2" spans="1:14" ht="44.25" customHeight="1">
      <c r="A2" s="337" t="s">
        <v>340</v>
      </c>
      <c r="B2" s="337"/>
      <c r="C2" s="337"/>
      <c r="D2" s="337"/>
      <c r="E2" s="337"/>
      <c r="F2" s="337"/>
      <c r="G2" s="337"/>
      <c r="H2" s="337"/>
      <c r="I2" s="337"/>
      <c r="J2" s="337"/>
      <c r="K2" s="337"/>
      <c r="L2" s="337"/>
      <c r="M2" s="337"/>
      <c r="N2" s="337"/>
    </row>
    <row r="3" spans="1:14" ht="19.5" customHeight="1">
      <c r="A3" s="356"/>
      <c r="B3" s="356"/>
      <c r="C3" s="356"/>
      <c r="D3" s="356"/>
      <c r="E3" s="356"/>
      <c r="F3" s="356"/>
      <c r="G3" s="356"/>
      <c r="H3" s="356"/>
      <c r="I3" s="356"/>
      <c r="J3" s="10"/>
      <c r="K3" s="10"/>
      <c r="L3" s="119"/>
      <c r="M3" s="358" t="s">
        <v>383</v>
      </c>
      <c r="N3" s="358"/>
    </row>
    <row r="4" spans="1:14" ht="39" customHeight="1">
      <c r="A4" s="31" t="s">
        <v>98</v>
      </c>
      <c r="B4" s="32" t="s">
        <v>3</v>
      </c>
      <c r="C4" s="32" t="s">
        <v>312</v>
      </c>
      <c r="D4" s="32" t="s">
        <v>314</v>
      </c>
      <c r="E4" s="32" t="s">
        <v>313</v>
      </c>
      <c r="F4" s="162" t="s">
        <v>382</v>
      </c>
      <c r="G4" s="162" t="s">
        <v>369</v>
      </c>
      <c r="H4" s="32" t="s">
        <v>366</v>
      </c>
      <c r="I4" s="32" t="s">
        <v>3</v>
      </c>
      <c r="J4" s="32" t="s">
        <v>312</v>
      </c>
      <c r="K4" s="32" t="s">
        <v>314</v>
      </c>
      <c r="L4" s="32" t="s">
        <v>367</v>
      </c>
      <c r="M4" s="162" t="s">
        <v>382</v>
      </c>
      <c r="N4" s="162" t="s">
        <v>369</v>
      </c>
    </row>
    <row r="5" spans="1:14" ht="39" customHeight="1">
      <c r="A5" s="125" t="s">
        <v>341</v>
      </c>
      <c r="B5" s="126">
        <f>B6+B20</f>
        <v>10000</v>
      </c>
      <c r="C5" s="126">
        <f>C6+C20</f>
        <v>10000</v>
      </c>
      <c r="D5" s="127">
        <f t="shared" ref="D5:E5" si="0">D6+D20</f>
        <v>0</v>
      </c>
      <c r="E5" s="126">
        <f t="shared" si="0"/>
        <v>10000</v>
      </c>
      <c r="F5" s="169">
        <f>E5/B5</f>
        <v>1</v>
      </c>
      <c r="G5" s="169">
        <f>E5/C5</f>
        <v>1</v>
      </c>
      <c r="H5" s="128" t="s">
        <v>341</v>
      </c>
      <c r="I5" s="126">
        <f>I6+I20</f>
        <v>10000</v>
      </c>
      <c r="J5" s="127">
        <f t="shared" ref="J5:K5" si="1">J6+J20</f>
        <v>10000</v>
      </c>
      <c r="K5" s="126">
        <f t="shared" si="1"/>
        <v>0</v>
      </c>
      <c r="L5" s="171">
        <v>10000</v>
      </c>
      <c r="M5" s="180">
        <f>L5/I5</f>
        <v>1</v>
      </c>
      <c r="N5" s="180">
        <f>L5/J5</f>
        <v>1</v>
      </c>
    </row>
    <row r="6" spans="1:14" ht="38.25" customHeight="1">
      <c r="A6" s="129" t="s">
        <v>342</v>
      </c>
      <c r="B6" s="126">
        <f>SUM(B7:B9)</f>
        <v>10000</v>
      </c>
      <c r="C6" s="126">
        <f>SUM(C7:C9)</f>
        <v>10000</v>
      </c>
      <c r="D6" s="127">
        <f t="shared" ref="D6:E6" si="2">SUM(D7:D9)</f>
        <v>0</v>
      </c>
      <c r="E6" s="126">
        <f t="shared" si="2"/>
        <v>10000</v>
      </c>
      <c r="F6" s="169">
        <f>E6/B6</f>
        <v>1</v>
      </c>
      <c r="G6" s="169">
        <f t="shared" ref="G6:G7" si="3">E6/C6</f>
        <v>1</v>
      </c>
      <c r="H6" s="130" t="s">
        <v>343</v>
      </c>
      <c r="I6" s="126">
        <f>I7+I12+I18</f>
        <v>0</v>
      </c>
      <c r="J6" s="127">
        <f t="shared" ref="J6:K6" si="4">J7+J12+J18</f>
        <v>0</v>
      </c>
      <c r="K6" s="126">
        <f t="shared" si="4"/>
        <v>0</v>
      </c>
      <c r="L6" s="171">
        <v>0</v>
      </c>
      <c r="M6" s="120"/>
      <c r="N6" s="120"/>
    </row>
    <row r="7" spans="1:14" ht="35.1" customHeight="1">
      <c r="A7" s="131" t="s">
        <v>344</v>
      </c>
      <c r="B7" s="22">
        <v>10000</v>
      </c>
      <c r="C7" s="22">
        <v>10000</v>
      </c>
      <c r="D7" s="132"/>
      <c r="E7" s="133">
        <v>10000</v>
      </c>
      <c r="F7" s="170">
        <f>E7/B7</f>
        <v>1</v>
      </c>
      <c r="G7" s="170">
        <f t="shared" si="3"/>
        <v>1</v>
      </c>
      <c r="H7" s="131" t="s">
        <v>345</v>
      </c>
      <c r="I7" s="134"/>
      <c r="J7" s="134"/>
      <c r="K7" s="134"/>
      <c r="L7" s="120"/>
      <c r="M7" s="120"/>
      <c r="N7" s="120"/>
    </row>
    <row r="8" spans="1:14" ht="35.1" customHeight="1">
      <c r="A8" s="131" t="s">
        <v>346</v>
      </c>
      <c r="B8" s="22"/>
      <c r="C8" s="22"/>
      <c r="D8" s="132"/>
      <c r="E8" s="133"/>
      <c r="F8" s="133"/>
      <c r="G8" s="133"/>
      <c r="H8" s="131" t="s">
        <v>347</v>
      </c>
      <c r="I8" s="22"/>
      <c r="J8" s="132"/>
      <c r="K8" s="133"/>
      <c r="L8" s="120"/>
      <c r="M8" s="120"/>
      <c r="N8" s="120"/>
    </row>
    <row r="9" spans="1:14" ht="35.1" customHeight="1">
      <c r="A9" s="131" t="s">
        <v>348</v>
      </c>
      <c r="B9" s="133"/>
      <c r="C9" s="133"/>
      <c r="D9" s="132"/>
      <c r="E9" s="133"/>
      <c r="F9" s="133"/>
      <c r="G9" s="133"/>
      <c r="H9" s="131" t="s">
        <v>349</v>
      </c>
      <c r="I9" s="133"/>
      <c r="J9" s="132"/>
      <c r="K9" s="133"/>
      <c r="L9" s="120"/>
      <c r="M9" s="120"/>
      <c r="N9" s="120"/>
    </row>
    <row r="10" spans="1:14" ht="35.1" customHeight="1">
      <c r="A10" s="131"/>
      <c r="B10" s="135"/>
      <c r="C10" s="135"/>
      <c r="D10" s="135"/>
      <c r="E10" s="135"/>
      <c r="F10" s="135"/>
      <c r="G10" s="135"/>
      <c r="H10" s="131" t="s">
        <v>350</v>
      </c>
      <c r="I10" s="133"/>
      <c r="J10" s="132"/>
      <c r="K10" s="133"/>
      <c r="L10" s="120"/>
      <c r="M10" s="120"/>
      <c r="N10" s="120"/>
    </row>
    <row r="11" spans="1:14" ht="35.1" customHeight="1">
      <c r="A11" s="131"/>
      <c r="B11" s="136"/>
      <c r="C11" s="136"/>
      <c r="D11" s="136"/>
      <c r="E11" s="136"/>
      <c r="F11" s="136"/>
      <c r="G11" s="136"/>
      <c r="H11" s="131" t="s">
        <v>351</v>
      </c>
      <c r="I11" s="22"/>
      <c r="J11" s="132"/>
      <c r="K11" s="133"/>
      <c r="L11" s="120"/>
      <c r="M11" s="120"/>
      <c r="N11" s="120"/>
    </row>
    <row r="12" spans="1:14" ht="35.1" customHeight="1">
      <c r="A12" s="137"/>
      <c r="B12" s="136"/>
      <c r="C12" s="136"/>
      <c r="D12" s="136"/>
      <c r="E12" s="136"/>
      <c r="F12" s="136"/>
      <c r="G12" s="136"/>
      <c r="H12" s="131" t="s">
        <v>352</v>
      </c>
      <c r="I12" s="134"/>
      <c r="J12" s="138"/>
      <c r="K12" s="134"/>
      <c r="L12" s="120"/>
      <c r="M12" s="120"/>
      <c r="N12" s="120"/>
    </row>
    <row r="13" spans="1:14" ht="35.1" customHeight="1">
      <c r="A13" s="137"/>
      <c r="B13" s="136"/>
      <c r="C13" s="136"/>
      <c r="D13" s="136"/>
      <c r="E13" s="136"/>
      <c r="F13" s="136"/>
      <c r="G13" s="136"/>
      <c r="H13" s="139" t="s">
        <v>353</v>
      </c>
      <c r="I13" s="22"/>
      <c r="J13" s="132"/>
      <c r="K13" s="133"/>
      <c r="L13" s="120"/>
      <c r="M13" s="120"/>
      <c r="N13" s="120"/>
    </row>
    <row r="14" spans="1:14" ht="35.1" customHeight="1">
      <c r="A14" s="140"/>
      <c r="B14" s="136"/>
      <c r="C14" s="136"/>
      <c r="D14" s="136"/>
      <c r="E14" s="136"/>
      <c r="F14" s="136"/>
      <c r="G14" s="136"/>
      <c r="H14" s="131" t="s">
        <v>354</v>
      </c>
      <c r="I14" s="22"/>
      <c r="J14" s="132"/>
      <c r="K14" s="133"/>
      <c r="L14" s="120"/>
      <c r="M14" s="120"/>
      <c r="N14" s="120"/>
    </row>
    <row r="15" spans="1:14" ht="35.1" customHeight="1">
      <c r="A15" s="140"/>
      <c r="B15" s="136"/>
      <c r="C15" s="136"/>
      <c r="D15" s="136"/>
      <c r="E15" s="136"/>
      <c r="F15" s="136"/>
      <c r="G15" s="136"/>
      <c r="H15" s="131" t="s">
        <v>355</v>
      </c>
      <c r="I15" s="133"/>
      <c r="J15" s="132"/>
      <c r="K15" s="133"/>
      <c r="L15" s="120"/>
      <c r="M15" s="120"/>
      <c r="N15" s="120"/>
    </row>
    <row r="16" spans="1:14" ht="35.1" customHeight="1">
      <c r="A16" s="140"/>
      <c r="B16" s="136"/>
      <c r="C16" s="136"/>
      <c r="D16" s="136"/>
      <c r="E16" s="136"/>
      <c r="F16" s="136"/>
      <c r="G16" s="136"/>
      <c r="H16" s="131" t="s">
        <v>356</v>
      </c>
      <c r="I16" s="133"/>
      <c r="J16" s="132"/>
      <c r="K16" s="133"/>
      <c r="L16" s="120"/>
      <c r="M16" s="120"/>
      <c r="N16" s="120"/>
    </row>
    <row r="17" spans="1:14" ht="35.1" customHeight="1">
      <c r="A17" s="140"/>
      <c r="B17" s="136"/>
      <c r="C17" s="136"/>
      <c r="D17" s="136"/>
      <c r="E17" s="136"/>
      <c r="F17" s="136"/>
      <c r="G17" s="136"/>
      <c r="H17" s="131" t="s">
        <v>357</v>
      </c>
      <c r="I17" s="133"/>
      <c r="J17" s="132"/>
      <c r="K17" s="133"/>
      <c r="L17" s="120"/>
      <c r="M17" s="120"/>
      <c r="N17" s="120"/>
    </row>
    <row r="18" spans="1:14" ht="35.1" customHeight="1">
      <c r="A18" s="141"/>
      <c r="B18" s="142"/>
      <c r="C18" s="142"/>
      <c r="D18" s="142"/>
      <c r="E18" s="142"/>
      <c r="F18" s="142"/>
      <c r="G18" s="142"/>
      <c r="H18" s="131" t="s">
        <v>358</v>
      </c>
      <c r="I18" s="143"/>
      <c r="J18" s="143"/>
      <c r="K18" s="143"/>
      <c r="L18" s="120"/>
      <c r="M18" s="120"/>
      <c r="N18" s="120"/>
    </row>
    <row r="19" spans="1:14" ht="35.1" customHeight="1">
      <c r="A19" s="141"/>
      <c r="B19" s="142"/>
      <c r="C19" s="142"/>
      <c r="D19" s="142"/>
      <c r="E19" s="142"/>
      <c r="F19" s="142"/>
      <c r="G19" s="142"/>
      <c r="H19" s="131" t="s">
        <v>359</v>
      </c>
      <c r="I19" s="144"/>
      <c r="J19" s="145"/>
      <c r="K19" s="144"/>
      <c r="L19" s="120"/>
      <c r="M19" s="120"/>
      <c r="N19" s="120"/>
    </row>
    <row r="20" spans="1:14" ht="35.1" customHeight="1">
      <c r="A20" s="129" t="s">
        <v>360</v>
      </c>
      <c r="B20" s="126">
        <f>SUM(B21:B22)</f>
        <v>0</v>
      </c>
      <c r="C20" s="126">
        <f>SUM(C21:C22)</f>
        <v>0</v>
      </c>
      <c r="D20" s="126">
        <f t="shared" ref="D20:E20" si="5">SUM(D21:D22)</f>
        <v>0</v>
      </c>
      <c r="E20" s="126">
        <f t="shared" si="5"/>
        <v>0</v>
      </c>
      <c r="F20" s="126">
        <v>0</v>
      </c>
      <c r="G20" s="126">
        <v>0</v>
      </c>
      <c r="H20" s="129" t="s">
        <v>361</v>
      </c>
      <c r="I20" s="126">
        <f>SUM(I21:I23)</f>
        <v>10000</v>
      </c>
      <c r="J20" s="126">
        <f t="shared" ref="J20" si="6">SUM(J21:J23)</f>
        <v>10000</v>
      </c>
      <c r="K20" s="126">
        <v>0</v>
      </c>
      <c r="L20" s="171">
        <v>10000</v>
      </c>
      <c r="M20" s="180">
        <f>L20/I20</f>
        <v>1</v>
      </c>
      <c r="N20" s="180">
        <f>L20/J20</f>
        <v>1</v>
      </c>
    </row>
    <row r="21" spans="1:14" ht="35.1" customHeight="1">
      <c r="A21" s="146" t="s">
        <v>362</v>
      </c>
      <c r="B21" s="133"/>
      <c r="C21" s="133"/>
      <c r="D21" s="133"/>
      <c r="E21" s="133"/>
      <c r="F21" s="133"/>
      <c r="G21" s="133"/>
      <c r="H21" s="146" t="s">
        <v>363</v>
      </c>
      <c r="I21" s="133">
        <v>10000</v>
      </c>
      <c r="J21" s="133">
        <v>10000</v>
      </c>
      <c r="K21" s="133">
        <v>0</v>
      </c>
      <c r="L21" s="120">
        <v>10000</v>
      </c>
      <c r="M21" s="181">
        <f>L21/I21</f>
        <v>1</v>
      </c>
      <c r="N21" s="181">
        <f>L21/J21</f>
        <v>1</v>
      </c>
    </row>
    <row r="22" spans="1:14" ht="35.1" customHeight="1">
      <c r="A22" s="146" t="s">
        <v>364</v>
      </c>
      <c r="B22" s="133"/>
      <c r="C22" s="133"/>
      <c r="D22" s="133"/>
      <c r="E22" s="133"/>
      <c r="F22" s="133"/>
      <c r="G22" s="133"/>
      <c r="H22" s="146" t="s">
        <v>365</v>
      </c>
      <c r="I22" s="133"/>
      <c r="J22" s="133"/>
      <c r="K22" s="133"/>
      <c r="L22" s="120"/>
      <c r="M22" s="120"/>
      <c r="N22" s="120"/>
    </row>
  </sheetData>
  <mergeCells count="3">
    <mergeCell ref="A3:I3"/>
    <mergeCell ref="M3:N3"/>
    <mergeCell ref="A2:N2"/>
  </mergeCells>
  <phoneticPr fontId="34" type="noConversion"/>
  <pageMargins left="0.7" right="0.7" top="0.75" bottom="0.75" header="0.3" footer="0.3"/>
  <pageSetup paperSize="8" scale="9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F19"/>
  <sheetViews>
    <sheetView workbookViewId="0">
      <selection sqref="A1:F22"/>
    </sheetView>
  </sheetViews>
  <sheetFormatPr defaultRowHeight="13.5"/>
  <cols>
    <col min="1" max="1" width="32.375" customWidth="1"/>
    <col min="2" max="2" width="32.75" customWidth="1"/>
    <col min="3" max="3" width="29.375" customWidth="1"/>
    <col min="4" max="4" width="28.625" customWidth="1"/>
    <col min="5" max="5" width="26.625" customWidth="1"/>
    <col min="6" max="6" width="37.625" customWidth="1"/>
  </cols>
  <sheetData>
    <row r="1" spans="1:6" ht="30" customHeight="1">
      <c r="A1" s="359" t="s">
        <v>1573</v>
      </c>
      <c r="B1" s="359"/>
      <c r="C1" s="185"/>
      <c r="D1" s="186"/>
      <c r="E1" s="186"/>
      <c r="F1" s="186"/>
    </row>
    <row r="2" spans="1:6" ht="37.5" customHeight="1">
      <c r="A2" s="360" t="s">
        <v>1103</v>
      </c>
      <c r="B2" s="360"/>
      <c r="C2" s="360"/>
      <c r="D2" s="360"/>
      <c r="E2" s="360"/>
      <c r="F2" s="360"/>
    </row>
    <row r="3" spans="1:6" ht="29.25" customHeight="1" thickBot="1">
      <c r="A3" s="361"/>
      <c r="B3" s="361"/>
      <c r="C3" s="187"/>
      <c r="D3" s="188"/>
      <c r="E3" s="188"/>
      <c r="F3" s="189" t="s">
        <v>1</v>
      </c>
    </row>
    <row r="4" spans="1:6" ht="18.75">
      <c r="A4" s="190" t="s">
        <v>98</v>
      </c>
      <c r="B4" s="191" t="s">
        <v>3</v>
      </c>
      <c r="C4" s="191" t="s">
        <v>386</v>
      </c>
      <c r="D4" s="192" t="s">
        <v>99</v>
      </c>
      <c r="E4" s="193" t="s">
        <v>3</v>
      </c>
      <c r="F4" s="193" t="s">
        <v>386</v>
      </c>
    </row>
    <row r="5" spans="1:6" ht="18.75">
      <c r="A5" s="194" t="s">
        <v>5</v>
      </c>
      <c r="B5" s="195">
        <f>B6</f>
        <v>0</v>
      </c>
      <c r="C5" s="195">
        <v>0</v>
      </c>
      <c r="D5" s="196" t="s">
        <v>5</v>
      </c>
      <c r="E5" s="197">
        <v>0</v>
      </c>
      <c r="F5" s="198">
        <f>B6</f>
        <v>0</v>
      </c>
    </row>
    <row r="6" spans="1:6" ht="18.75">
      <c r="A6" s="199" t="s">
        <v>387</v>
      </c>
      <c r="B6" s="195">
        <f>B7+B11+B14+B15+B16</f>
        <v>0</v>
      </c>
      <c r="C6" s="195">
        <v>0</v>
      </c>
      <c r="D6" s="200" t="s">
        <v>388</v>
      </c>
      <c r="E6" s="201">
        <v>0</v>
      </c>
      <c r="F6" s="198">
        <f>F7+F11+F14+F15+F16</f>
        <v>0</v>
      </c>
    </row>
    <row r="7" spans="1:6">
      <c r="A7" s="202"/>
      <c r="B7" s="203"/>
      <c r="C7" s="203"/>
      <c r="D7" s="204"/>
      <c r="E7" s="205"/>
      <c r="F7" s="206"/>
    </row>
    <row r="8" spans="1:6">
      <c r="A8" s="207"/>
      <c r="B8" s="203"/>
      <c r="C8" s="203"/>
      <c r="D8" s="208"/>
      <c r="E8" s="209"/>
      <c r="F8" s="206"/>
    </row>
    <row r="9" spans="1:6">
      <c r="A9" s="207"/>
      <c r="B9" s="203"/>
      <c r="C9" s="203"/>
      <c r="D9" s="208"/>
      <c r="E9" s="209"/>
      <c r="F9" s="206"/>
    </row>
    <row r="10" spans="1:6">
      <c r="A10" s="207"/>
      <c r="B10" s="203"/>
      <c r="C10" s="203"/>
      <c r="D10" s="208"/>
      <c r="E10" s="209"/>
      <c r="F10" s="206"/>
    </row>
    <row r="11" spans="1:6">
      <c r="A11" s="202"/>
      <c r="B11" s="203"/>
      <c r="C11" s="203"/>
      <c r="D11" s="204"/>
      <c r="E11" s="205"/>
      <c r="F11" s="206"/>
    </row>
    <row r="12" spans="1:6">
      <c r="A12" s="207"/>
      <c r="B12" s="203"/>
      <c r="C12" s="203"/>
      <c r="D12" s="208"/>
      <c r="E12" s="209"/>
      <c r="F12" s="206"/>
    </row>
    <row r="13" spans="1:6">
      <c r="A13" s="207"/>
      <c r="B13" s="203"/>
      <c r="C13" s="203"/>
      <c r="D13" s="208"/>
      <c r="E13" s="209"/>
      <c r="F13" s="206"/>
    </row>
    <row r="14" spans="1:6">
      <c r="A14" s="202"/>
      <c r="B14" s="203"/>
      <c r="C14" s="203"/>
      <c r="D14" s="204"/>
      <c r="E14" s="205"/>
      <c r="F14" s="206"/>
    </row>
    <row r="15" spans="1:6">
      <c r="A15" s="202"/>
      <c r="B15" s="203"/>
      <c r="C15" s="203"/>
      <c r="D15" s="204"/>
      <c r="E15" s="205"/>
      <c r="F15" s="206"/>
    </row>
    <row r="16" spans="1:6">
      <c r="A16" s="202"/>
      <c r="B16" s="203"/>
      <c r="C16" s="203"/>
      <c r="D16" s="204"/>
      <c r="E16" s="205"/>
      <c r="F16" s="206"/>
    </row>
    <row r="17" spans="1:6">
      <c r="A17" s="210"/>
      <c r="B17" s="211"/>
      <c r="C17" s="211"/>
      <c r="D17" s="212"/>
      <c r="E17" s="213"/>
      <c r="F17" s="214"/>
    </row>
    <row r="18" spans="1:6" ht="19.5" thickBot="1">
      <c r="A18" s="215"/>
      <c r="B18" s="216"/>
      <c r="C18" s="216"/>
      <c r="D18" s="217" t="s">
        <v>389</v>
      </c>
      <c r="E18" s="218"/>
      <c r="F18" s="219">
        <f>F5-F6</f>
        <v>0</v>
      </c>
    </row>
    <row r="19" spans="1:6" ht="21">
      <c r="A19" s="362" t="s">
        <v>390</v>
      </c>
      <c r="B19" s="362"/>
      <c r="C19" s="362"/>
      <c r="D19" s="362"/>
      <c r="E19" s="362"/>
      <c r="F19" s="362"/>
    </row>
  </sheetData>
  <mergeCells count="4">
    <mergeCell ref="A1:B1"/>
    <mergeCell ref="A2:F2"/>
    <mergeCell ref="A3:B3"/>
    <mergeCell ref="A19:F19"/>
  </mergeCells>
  <phoneticPr fontId="34" type="noConversion"/>
  <pageMargins left="0.7" right="0.7" top="0.75" bottom="0.75" header="0.3" footer="0.3"/>
  <pageSetup paperSize="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B22"/>
  <sheetViews>
    <sheetView topLeftCell="A4" workbookViewId="0">
      <selection activeCell="A14" sqref="A14:XFD14"/>
    </sheetView>
  </sheetViews>
  <sheetFormatPr defaultColWidth="9" defaultRowHeight="13.5"/>
  <cols>
    <col min="1" max="1" width="59.375" customWidth="1"/>
    <col min="2" max="2" width="22.875" customWidth="1"/>
  </cols>
  <sheetData>
    <row r="1" spans="1:2" ht="18.75">
      <c r="A1" s="289" t="s">
        <v>1620</v>
      </c>
      <c r="B1" s="2"/>
    </row>
    <row r="2" spans="1:2" ht="36.75" customHeight="1">
      <c r="A2" s="363" t="s">
        <v>260</v>
      </c>
      <c r="B2" s="363"/>
    </row>
    <row r="3" spans="1:2" ht="21.75" customHeight="1">
      <c r="A3" s="2"/>
      <c r="B3" s="290" t="s">
        <v>1</v>
      </c>
    </row>
    <row r="4" spans="1:2" ht="21" customHeight="1">
      <c r="A4" s="291" t="s">
        <v>261</v>
      </c>
      <c r="B4" s="291" t="s">
        <v>262</v>
      </c>
    </row>
    <row r="5" spans="1:2" ht="33.75" customHeight="1">
      <c r="A5" s="292" t="s">
        <v>263</v>
      </c>
      <c r="B5" s="293">
        <f>B6+B7</f>
        <v>760000</v>
      </c>
    </row>
    <row r="6" spans="1:2" ht="33.75" customHeight="1">
      <c r="A6" s="294" t="s">
        <v>264</v>
      </c>
      <c r="B6" s="295">
        <v>491000</v>
      </c>
    </row>
    <row r="7" spans="1:2" ht="33.75" customHeight="1">
      <c r="A7" s="294" t="s">
        <v>265</v>
      </c>
      <c r="B7" s="295">
        <v>269000</v>
      </c>
    </row>
    <row r="8" spans="1:2" ht="33.75" customHeight="1">
      <c r="A8" s="292" t="s">
        <v>266</v>
      </c>
      <c r="B8" s="293">
        <f>SUM(B9:B10)</f>
        <v>197400</v>
      </c>
    </row>
    <row r="9" spans="1:2" ht="33.75" customHeight="1">
      <c r="A9" s="294" t="s">
        <v>264</v>
      </c>
      <c r="B9" s="295">
        <f>B12+B15</f>
        <v>45000</v>
      </c>
    </row>
    <row r="10" spans="1:2" ht="33.75" customHeight="1">
      <c r="A10" s="294" t="s">
        <v>265</v>
      </c>
      <c r="B10" s="295">
        <f>B13+B16+B19</f>
        <v>152400</v>
      </c>
    </row>
    <row r="11" spans="1:2" ht="33.75" customHeight="1">
      <c r="A11" s="294" t="s">
        <v>267</v>
      </c>
      <c r="B11" s="293">
        <f>B12+B13</f>
        <v>90000</v>
      </c>
    </row>
    <row r="12" spans="1:2" ht="33.75" customHeight="1">
      <c r="A12" s="294" t="s">
        <v>264</v>
      </c>
      <c r="B12" s="295"/>
    </row>
    <row r="13" spans="1:2" ht="33.75" customHeight="1">
      <c r="A13" s="294" t="s">
        <v>265</v>
      </c>
      <c r="B13" s="295">
        <v>90000</v>
      </c>
    </row>
    <row r="14" spans="1:2" ht="33.75" customHeight="1">
      <c r="A14" s="294" t="s">
        <v>268</v>
      </c>
      <c r="B14" s="293">
        <f>B15+B16</f>
        <v>87400</v>
      </c>
    </row>
    <row r="15" spans="1:2" ht="33.75" customHeight="1">
      <c r="A15" s="294" t="s">
        <v>264</v>
      </c>
      <c r="B15" s="295">
        <v>45000</v>
      </c>
    </row>
    <row r="16" spans="1:2" ht="33.75" customHeight="1">
      <c r="A16" s="294" t="s">
        <v>265</v>
      </c>
      <c r="B16" s="295">
        <v>42400</v>
      </c>
    </row>
    <row r="17" spans="1:2" ht="33.75" customHeight="1">
      <c r="A17" s="294" t="s">
        <v>1580</v>
      </c>
      <c r="B17" s="293">
        <v>20000</v>
      </c>
    </row>
    <row r="18" spans="1:2" ht="33.75" customHeight="1">
      <c r="A18" s="294" t="s">
        <v>264</v>
      </c>
      <c r="B18" s="295"/>
    </row>
    <row r="19" spans="1:2" ht="33.75" customHeight="1">
      <c r="A19" s="294" t="s">
        <v>265</v>
      </c>
      <c r="B19" s="295">
        <v>20000</v>
      </c>
    </row>
    <row r="20" spans="1:2" ht="33.75" customHeight="1">
      <c r="A20" s="292" t="s">
        <v>269</v>
      </c>
      <c r="B20" s="294"/>
    </row>
    <row r="21" spans="1:2" ht="33.75" customHeight="1">
      <c r="A21" s="294" t="s">
        <v>264</v>
      </c>
      <c r="B21" s="294"/>
    </row>
    <row r="22" spans="1:2" ht="33.75" customHeight="1">
      <c r="A22" s="294" t="s">
        <v>265</v>
      </c>
      <c r="B22" s="294"/>
    </row>
  </sheetData>
  <mergeCells count="1">
    <mergeCell ref="A2:B2"/>
  </mergeCells>
  <phoneticPr fontId="34" type="noConversion"/>
  <pageMargins left="1.95" right="0.7" top="0.75" bottom="0.75" header="0.3" footer="0.3"/>
  <pageSetup paperSize="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G51"/>
  <sheetViews>
    <sheetView topLeftCell="A4" workbookViewId="0">
      <selection activeCell="A19" sqref="A19:XFD19"/>
    </sheetView>
  </sheetViews>
  <sheetFormatPr defaultColWidth="9" defaultRowHeight="13.5"/>
  <cols>
    <col min="1" max="1" width="5.375" customWidth="1"/>
    <col min="2" max="2" width="48.125" style="1" customWidth="1"/>
    <col min="3" max="3" width="25" customWidth="1"/>
    <col min="4" max="4" width="40" customWidth="1"/>
    <col min="5" max="5" width="11.75" customWidth="1"/>
    <col min="6" max="6" width="12.125" customWidth="1"/>
  </cols>
  <sheetData>
    <row r="1" spans="1:6" ht="18.75">
      <c r="A1" s="367" t="s">
        <v>1621</v>
      </c>
      <c r="B1" s="367"/>
      <c r="C1" s="2"/>
      <c r="D1" s="2"/>
      <c r="E1" s="2"/>
      <c r="F1" s="2"/>
    </row>
    <row r="2" spans="1:6" ht="33.75" customHeight="1">
      <c r="A2" s="363" t="s">
        <v>270</v>
      </c>
      <c r="B2" s="363"/>
      <c r="C2" s="363"/>
      <c r="D2" s="363"/>
      <c r="E2" s="363"/>
      <c r="F2" s="363"/>
    </row>
    <row r="3" spans="1:6" ht="21.75" customHeight="1">
      <c r="A3" s="2"/>
      <c r="B3" s="3"/>
      <c r="C3" s="2"/>
      <c r="D3" s="2"/>
      <c r="E3" s="368" t="s">
        <v>1</v>
      </c>
      <c r="F3" s="368"/>
    </row>
    <row r="4" spans="1:6" ht="22.5" customHeight="1">
      <c r="A4" s="291" t="s">
        <v>271</v>
      </c>
      <c r="B4" s="296" t="s">
        <v>272</v>
      </c>
      <c r="C4" s="291" t="s">
        <v>273</v>
      </c>
      <c r="D4" s="291" t="s">
        <v>274</v>
      </c>
      <c r="E4" s="291" t="s">
        <v>275</v>
      </c>
      <c r="F4" s="291" t="s">
        <v>276</v>
      </c>
    </row>
    <row r="5" spans="1:6" ht="27" customHeight="1">
      <c r="A5" s="364" t="s">
        <v>277</v>
      </c>
      <c r="B5" s="365"/>
      <c r="C5" s="365"/>
      <c r="D5" s="365"/>
      <c r="E5" s="366"/>
      <c r="F5" s="297">
        <f>F6+F10</f>
        <v>197400</v>
      </c>
    </row>
    <row r="6" spans="1:6" ht="36.75" customHeight="1">
      <c r="A6" s="364" t="s">
        <v>1581</v>
      </c>
      <c r="B6" s="365"/>
      <c r="C6" s="365"/>
      <c r="D6" s="365"/>
      <c r="E6" s="366"/>
      <c r="F6" s="297">
        <f>SUM(F7:F9)</f>
        <v>45000</v>
      </c>
    </row>
    <row r="7" spans="1:6" ht="56.25" customHeight="1">
      <c r="A7" s="298">
        <v>1</v>
      </c>
      <c r="B7" s="299" t="s">
        <v>278</v>
      </c>
      <c r="C7" s="300" t="s">
        <v>279</v>
      </c>
      <c r="D7" s="300" t="s">
        <v>280</v>
      </c>
      <c r="E7" s="300" t="s">
        <v>281</v>
      </c>
      <c r="F7" s="301">
        <v>20000</v>
      </c>
    </row>
    <row r="8" spans="1:6" ht="45.75" customHeight="1">
      <c r="A8" s="298">
        <v>2</v>
      </c>
      <c r="B8" s="299" t="s">
        <v>282</v>
      </c>
      <c r="C8" s="302" t="s">
        <v>283</v>
      </c>
      <c r="D8" s="302" t="s">
        <v>284</v>
      </c>
      <c r="E8" s="300" t="s">
        <v>281</v>
      </c>
      <c r="F8" s="301">
        <v>23000</v>
      </c>
    </row>
    <row r="9" spans="1:6" ht="29.25" customHeight="1">
      <c r="A9" s="303">
        <v>3</v>
      </c>
      <c r="B9" s="304" t="s">
        <v>1582</v>
      </c>
      <c r="C9" s="302" t="s">
        <v>285</v>
      </c>
      <c r="D9" s="302" t="s">
        <v>286</v>
      </c>
      <c r="E9" s="300" t="s">
        <v>281</v>
      </c>
      <c r="F9" s="301">
        <v>2000</v>
      </c>
    </row>
    <row r="10" spans="1:6" ht="33.75" customHeight="1">
      <c r="A10" s="364" t="s">
        <v>1615</v>
      </c>
      <c r="B10" s="365"/>
      <c r="C10" s="365"/>
      <c r="D10" s="365"/>
      <c r="E10" s="366"/>
      <c r="F10" s="297">
        <f>F11+F31+F45</f>
        <v>152400</v>
      </c>
    </row>
    <row r="11" spans="1:6" ht="33.75" customHeight="1">
      <c r="A11" s="364" t="s">
        <v>1583</v>
      </c>
      <c r="B11" s="365"/>
      <c r="C11" s="365"/>
      <c r="D11" s="365"/>
      <c r="E11" s="366"/>
      <c r="F11" s="297">
        <f>SUM(F12:F30)</f>
        <v>90000</v>
      </c>
    </row>
    <row r="12" spans="1:6" ht="33.75" customHeight="1">
      <c r="A12" s="298">
        <v>1</v>
      </c>
      <c r="B12" s="300" t="s">
        <v>1584</v>
      </c>
      <c r="C12" s="300" t="s">
        <v>1585</v>
      </c>
      <c r="D12" s="300" t="s">
        <v>286</v>
      </c>
      <c r="E12" s="300" t="s">
        <v>290</v>
      </c>
      <c r="F12" s="301">
        <v>2000</v>
      </c>
    </row>
    <row r="13" spans="1:6" ht="33.75" customHeight="1">
      <c r="A13" s="298">
        <v>2</v>
      </c>
      <c r="B13" s="300" t="s">
        <v>1586</v>
      </c>
      <c r="C13" s="302" t="s">
        <v>1587</v>
      </c>
      <c r="D13" s="302" t="s">
        <v>1588</v>
      </c>
      <c r="E13" s="300" t="s">
        <v>290</v>
      </c>
      <c r="F13" s="301">
        <v>1600</v>
      </c>
    </row>
    <row r="14" spans="1:6" ht="33.75" customHeight="1">
      <c r="A14" s="298">
        <v>3</v>
      </c>
      <c r="B14" s="300" t="s">
        <v>1589</v>
      </c>
      <c r="C14" s="302" t="s">
        <v>288</v>
      </c>
      <c r="D14" s="302" t="s">
        <v>296</v>
      </c>
      <c r="E14" s="300" t="s">
        <v>290</v>
      </c>
      <c r="F14" s="301">
        <v>2500</v>
      </c>
    </row>
    <row r="15" spans="1:6" ht="33.75" customHeight="1">
      <c r="A15" s="298">
        <v>4</v>
      </c>
      <c r="B15" s="305" t="s">
        <v>1590</v>
      </c>
      <c r="C15" s="306" t="s">
        <v>1591</v>
      </c>
      <c r="D15" s="306" t="s">
        <v>296</v>
      </c>
      <c r="E15" s="300" t="s">
        <v>290</v>
      </c>
      <c r="F15" s="301">
        <v>3000</v>
      </c>
    </row>
    <row r="16" spans="1:6" ht="33.75" customHeight="1">
      <c r="A16" s="298">
        <v>5</v>
      </c>
      <c r="B16" s="307" t="s">
        <v>1592</v>
      </c>
      <c r="C16" s="300" t="s">
        <v>1587</v>
      </c>
      <c r="D16" s="308" t="s">
        <v>1588</v>
      </c>
      <c r="E16" s="300" t="s">
        <v>290</v>
      </c>
      <c r="F16" s="309">
        <v>4000</v>
      </c>
    </row>
    <row r="17" spans="1:7" ht="25.5" customHeight="1">
      <c r="A17" s="298">
        <v>6</v>
      </c>
      <c r="B17" s="307" t="s">
        <v>1593</v>
      </c>
      <c r="C17" s="300" t="s">
        <v>309</v>
      </c>
      <c r="D17" s="302" t="s">
        <v>1594</v>
      </c>
      <c r="E17" s="300" t="s">
        <v>290</v>
      </c>
      <c r="F17" s="309">
        <v>10000</v>
      </c>
    </row>
    <row r="18" spans="1:7" ht="25.5" customHeight="1">
      <c r="A18" s="298">
        <v>7</v>
      </c>
      <c r="B18" s="307" t="s">
        <v>300</v>
      </c>
      <c r="C18" s="300" t="s">
        <v>1587</v>
      </c>
      <c r="D18" s="302" t="s">
        <v>1588</v>
      </c>
      <c r="E18" s="300" t="s">
        <v>290</v>
      </c>
      <c r="F18" s="309">
        <v>5000</v>
      </c>
    </row>
    <row r="19" spans="1:7" ht="25.5" customHeight="1">
      <c r="A19" s="298">
        <v>8</v>
      </c>
      <c r="B19" s="307" t="s">
        <v>306</v>
      </c>
      <c r="C19" s="300" t="s">
        <v>307</v>
      </c>
      <c r="D19" s="300" t="s">
        <v>286</v>
      </c>
      <c r="E19" s="300" t="s">
        <v>290</v>
      </c>
      <c r="F19" s="309">
        <v>5500</v>
      </c>
    </row>
    <row r="20" spans="1:7" ht="25.5" customHeight="1">
      <c r="A20" s="298">
        <v>9</v>
      </c>
      <c r="B20" s="307" t="s">
        <v>1595</v>
      </c>
      <c r="C20" s="300" t="s">
        <v>1585</v>
      </c>
      <c r="D20" s="310" t="s">
        <v>286</v>
      </c>
      <c r="E20" s="300" t="s">
        <v>290</v>
      </c>
      <c r="F20" s="309">
        <v>10000</v>
      </c>
    </row>
    <row r="21" spans="1:7" ht="25.5" customHeight="1">
      <c r="A21" s="298">
        <v>10</v>
      </c>
      <c r="B21" s="307" t="s">
        <v>1596</v>
      </c>
      <c r="C21" s="300" t="s">
        <v>1585</v>
      </c>
      <c r="D21" s="310" t="s">
        <v>286</v>
      </c>
      <c r="E21" s="300" t="s">
        <v>290</v>
      </c>
      <c r="F21" s="309">
        <v>5000</v>
      </c>
    </row>
    <row r="22" spans="1:7" ht="25.5" customHeight="1">
      <c r="A22" s="298">
        <v>11</v>
      </c>
      <c r="B22" s="307" t="s">
        <v>1597</v>
      </c>
      <c r="C22" s="300" t="s">
        <v>1598</v>
      </c>
      <c r="D22" s="310" t="s">
        <v>1599</v>
      </c>
      <c r="E22" s="300" t="s">
        <v>290</v>
      </c>
      <c r="F22" s="309">
        <v>2500</v>
      </c>
    </row>
    <row r="23" spans="1:7" ht="25.5" customHeight="1">
      <c r="A23" s="298">
        <v>12</v>
      </c>
      <c r="B23" s="307" t="s">
        <v>1600</v>
      </c>
      <c r="C23" s="300" t="s">
        <v>295</v>
      </c>
      <c r="D23" s="310" t="s">
        <v>296</v>
      </c>
      <c r="E23" s="300" t="s">
        <v>290</v>
      </c>
      <c r="F23" s="309">
        <v>3000</v>
      </c>
    </row>
    <row r="24" spans="1:7" ht="25.5" customHeight="1">
      <c r="A24" s="298">
        <v>13</v>
      </c>
      <c r="B24" s="307" t="s">
        <v>1601</v>
      </c>
      <c r="C24" s="300" t="s">
        <v>288</v>
      </c>
      <c r="D24" s="310" t="s">
        <v>296</v>
      </c>
      <c r="E24" s="300" t="s">
        <v>290</v>
      </c>
      <c r="F24" s="309">
        <v>8000</v>
      </c>
    </row>
    <row r="25" spans="1:7" ht="25.5" customHeight="1">
      <c r="A25" s="298">
        <v>14</v>
      </c>
      <c r="B25" s="307" t="s">
        <v>305</v>
      </c>
      <c r="C25" s="300" t="s">
        <v>288</v>
      </c>
      <c r="D25" s="310" t="s">
        <v>296</v>
      </c>
      <c r="E25" s="300" t="s">
        <v>290</v>
      </c>
      <c r="F25" s="309">
        <v>3000</v>
      </c>
      <c r="G25" s="1"/>
    </row>
    <row r="26" spans="1:7" ht="25.5" customHeight="1">
      <c r="A26" s="298">
        <v>15</v>
      </c>
      <c r="B26" s="307" t="s">
        <v>1602</v>
      </c>
      <c r="C26" s="300" t="s">
        <v>295</v>
      </c>
      <c r="D26" s="310" t="s">
        <v>296</v>
      </c>
      <c r="E26" s="300" t="s">
        <v>290</v>
      </c>
      <c r="F26" s="309">
        <v>2100</v>
      </c>
      <c r="G26" s="1"/>
    </row>
    <row r="27" spans="1:7" ht="25.5" customHeight="1">
      <c r="A27" s="298">
        <v>16</v>
      </c>
      <c r="B27" s="307" t="s">
        <v>304</v>
      </c>
      <c r="C27" s="300" t="s">
        <v>288</v>
      </c>
      <c r="D27" s="310" t="s">
        <v>296</v>
      </c>
      <c r="E27" s="300" t="s">
        <v>290</v>
      </c>
      <c r="F27" s="309">
        <v>3000</v>
      </c>
      <c r="G27" s="1"/>
    </row>
    <row r="28" spans="1:7" ht="25.5" customHeight="1">
      <c r="A28" s="298">
        <v>17</v>
      </c>
      <c r="B28" s="307" t="s">
        <v>303</v>
      </c>
      <c r="C28" s="300" t="s">
        <v>288</v>
      </c>
      <c r="D28" s="310" t="s">
        <v>296</v>
      </c>
      <c r="E28" s="300" t="s">
        <v>290</v>
      </c>
      <c r="F28" s="309">
        <v>4000</v>
      </c>
      <c r="G28" s="1"/>
    </row>
    <row r="29" spans="1:7" ht="25.5" customHeight="1">
      <c r="A29" s="298">
        <v>18</v>
      </c>
      <c r="B29" s="307" t="s">
        <v>1603</v>
      </c>
      <c r="C29" s="300" t="s">
        <v>288</v>
      </c>
      <c r="D29" s="310" t="s">
        <v>311</v>
      </c>
      <c r="E29" s="300" t="s">
        <v>290</v>
      </c>
      <c r="F29" s="309">
        <v>12000</v>
      </c>
      <c r="G29" s="1"/>
    </row>
    <row r="30" spans="1:7" ht="25.5" customHeight="1">
      <c r="A30" s="298">
        <v>19</v>
      </c>
      <c r="B30" s="307" t="s">
        <v>308</v>
      </c>
      <c r="C30" s="300" t="s">
        <v>295</v>
      </c>
      <c r="D30" s="310" t="s">
        <v>299</v>
      </c>
      <c r="E30" s="300" t="s">
        <v>290</v>
      </c>
      <c r="F30" s="309">
        <v>3800</v>
      </c>
      <c r="G30" s="1"/>
    </row>
    <row r="31" spans="1:7" ht="25.5" customHeight="1">
      <c r="A31" s="364" t="s">
        <v>1583</v>
      </c>
      <c r="B31" s="365"/>
      <c r="C31" s="365"/>
      <c r="D31" s="365"/>
      <c r="E31" s="366"/>
      <c r="F31" s="311">
        <f>SUM(F32:F44)</f>
        <v>42400</v>
      </c>
      <c r="G31" s="1"/>
    </row>
    <row r="32" spans="1:7" ht="25.5" customHeight="1">
      <c r="A32" s="312">
        <v>20</v>
      </c>
      <c r="B32" s="313" t="s">
        <v>287</v>
      </c>
      <c r="C32" s="300" t="s">
        <v>288</v>
      </c>
      <c r="D32" s="314" t="s">
        <v>289</v>
      </c>
      <c r="E32" s="300" t="s">
        <v>290</v>
      </c>
      <c r="F32" s="301">
        <v>1000</v>
      </c>
    </row>
    <row r="33" spans="1:6" ht="16.5">
      <c r="A33" s="298">
        <v>21</v>
      </c>
      <c r="B33" s="315" t="s">
        <v>291</v>
      </c>
      <c r="C33" s="300" t="s">
        <v>292</v>
      </c>
      <c r="D33" s="308" t="s">
        <v>280</v>
      </c>
      <c r="E33" s="300" t="s">
        <v>290</v>
      </c>
      <c r="F33" s="309">
        <v>1500</v>
      </c>
    </row>
    <row r="34" spans="1:6" ht="16.5">
      <c r="A34" s="312">
        <v>22</v>
      </c>
      <c r="B34" s="315" t="s">
        <v>293</v>
      </c>
      <c r="C34" s="300" t="s">
        <v>294</v>
      </c>
      <c r="D34" s="308" t="s">
        <v>280</v>
      </c>
      <c r="E34" s="300" t="s">
        <v>290</v>
      </c>
      <c r="F34" s="309">
        <v>500</v>
      </c>
    </row>
    <row r="35" spans="1:6" ht="16.5">
      <c r="A35" s="298">
        <v>23</v>
      </c>
      <c r="B35" s="316" t="s">
        <v>1604</v>
      </c>
      <c r="C35" s="300" t="s">
        <v>295</v>
      </c>
      <c r="D35" s="302" t="s">
        <v>296</v>
      </c>
      <c r="E35" s="300" t="s">
        <v>290</v>
      </c>
      <c r="F35" s="309">
        <v>18800</v>
      </c>
    </row>
    <row r="36" spans="1:6" ht="16.5">
      <c r="A36" s="312">
        <v>24</v>
      </c>
      <c r="B36" s="315" t="s">
        <v>297</v>
      </c>
      <c r="C36" s="300" t="s">
        <v>288</v>
      </c>
      <c r="D36" s="300" t="s">
        <v>298</v>
      </c>
      <c r="E36" s="300" t="s">
        <v>290</v>
      </c>
      <c r="F36" s="309">
        <v>1000</v>
      </c>
    </row>
    <row r="37" spans="1:6" ht="16.5">
      <c r="A37" s="298">
        <v>25</v>
      </c>
      <c r="B37" s="316" t="s">
        <v>1605</v>
      </c>
      <c r="C37" s="300" t="s">
        <v>288</v>
      </c>
      <c r="D37" s="310" t="s">
        <v>299</v>
      </c>
      <c r="E37" s="300" t="s">
        <v>290</v>
      </c>
      <c r="F37" s="309">
        <v>2000</v>
      </c>
    </row>
    <row r="38" spans="1:6" ht="16.5">
      <c r="A38" s="312">
        <v>26</v>
      </c>
      <c r="B38" s="315" t="s">
        <v>300</v>
      </c>
      <c r="C38" s="300" t="s">
        <v>301</v>
      </c>
      <c r="D38" s="310" t="s">
        <v>302</v>
      </c>
      <c r="E38" s="300" t="s">
        <v>290</v>
      </c>
      <c r="F38" s="309">
        <v>1000</v>
      </c>
    </row>
    <row r="39" spans="1:6" ht="16.5">
      <c r="A39" s="298">
        <v>27</v>
      </c>
      <c r="B39" s="315" t="s">
        <v>303</v>
      </c>
      <c r="C39" s="300" t="s">
        <v>288</v>
      </c>
      <c r="D39" s="310" t="s">
        <v>296</v>
      </c>
      <c r="E39" s="300" t="s">
        <v>290</v>
      </c>
      <c r="F39" s="309">
        <v>4000</v>
      </c>
    </row>
    <row r="40" spans="1:6" ht="16.5">
      <c r="A40" s="312">
        <v>28</v>
      </c>
      <c r="B40" s="315" t="s">
        <v>304</v>
      </c>
      <c r="C40" s="300" t="s">
        <v>288</v>
      </c>
      <c r="D40" s="310" t="s">
        <v>296</v>
      </c>
      <c r="E40" s="300" t="s">
        <v>290</v>
      </c>
      <c r="F40" s="309">
        <v>4000</v>
      </c>
    </row>
    <row r="41" spans="1:6" ht="16.5">
      <c r="A41" s="298">
        <v>29</v>
      </c>
      <c r="B41" s="315" t="s">
        <v>305</v>
      </c>
      <c r="C41" s="300" t="s">
        <v>288</v>
      </c>
      <c r="D41" s="307" t="s">
        <v>296</v>
      </c>
      <c r="E41" s="307" t="s">
        <v>290</v>
      </c>
      <c r="F41" s="307">
        <v>2000</v>
      </c>
    </row>
    <row r="42" spans="1:6" ht="16.5">
      <c r="A42" s="312">
        <v>30</v>
      </c>
      <c r="B42" s="315" t="s">
        <v>306</v>
      </c>
      <c r="C42" s="300" t="s">
        <v>307</v>
      </c>
      <c r="D42" s="307" t="s">
        <v>286</v>
      </c>
      <c r="E42" s="307" t="s">
        <v>290</v>
      </c>
      <c r="F42" s="307">
        <v>1400</v>
      </c>
    </row>
    <row r="43" spans="1:6" ht="16.5">
      <c r="A43" s="298">
        <v>31</v>
      </c>
      <c r="B43" s="315" t="s">
        <v>1606</v>
      </c>
      <c r="C43" s="300" t="s">
        <v>309</v>
      </c>
      <c r="D43" s="307" t="s">
        <v>299</v>
      </c>
      <c r="E43" s="307" t="s">
        <v>290</v>
      </c>
      <c r="F43" s="307">
        <v>3200</v>
      </c>
    </row>
    <row r="44" spans="1:6" ht="30">
      <c r="A44" s="312">
        <v>32</v>
      </c>
      <c r="B44" s="317" t="s">
        <v>310</v>
      </c>
      <c r="C44" s="302" t="s">
        <v>288</v>
      </c>
      <c r="D44" s="318" t="s">
        <v>311</v>
      </c>
      <c r="E44" s="318" t="s">
        <v>290</v>
      </c>
      <c r="F44" s="318">
        <v>2000</v>
      </c>
    </row>
    <row r="45" spans="1:6" ht="16.5">
      <c r="A45" s="364" t="s">
        <v>1583</v>
      </c>
      <c r="B45" s="365"/>
      <c r="C45" s="365"/>
      <c r="D45" s="365"/>
      <c r="E45" s="366"/>
      <c r="F45" s="319">
        <f>SUM(F46:F51)</f>
        <v>20000</v>
      </c>
    </row>
    <row r="46" spans="1:6" ht="30">
      <c r="A46" s="312">
        <v>33</v>
      </c>
      <c r="B46" s="316" t="s">
        <v>1607</v>
      </c>
      <c r="C46" s="302" t="s">
        <v>288</v>
      </c>
      <c r="D46" s="318" t="s">
        <v>1608</v>
      </c>
      <c r="E46" s="318" t="s">
        <v>290</v>
      </c>
      <c r="F46" s="318">
        <v>5000</v>
      </c>
    </row>
    <row r="47" spans="1:6" ht="16.5">
      <c r="A47" s="312">
        <v>34</v>
      </c>
      <c r="B47" s="316" t="s">
        <v>1609</v>
      </c>
      <c r="C47" s="302" t="s">
        <v>1587</v>
      </c>
      <c r="D47" s="318" t="s">
        <v>302</v>
      </c>
      <c r="E47" s="318" t="s">
        <v>290</v>
      </c>
      <c r="F47" s="318">
        <v>5000</v>
      </c>
    </row>
    <row r="48" spans="1:6" ht="16.5">
      <c r="A48" s="312">
        <v>35</v>
      </c>
      <c r="B48" s="316" t="s">
        <v>1610</v>
      </c>
      <c r="C48" s="302" t="s">
        <v>1587</v>
      </c>
      <c r="D48" s="318" t="s">
        <v>302</v>
      </c>
      <c r="E48" s="318" t="s">
        <v>290</v>
      </c>
      <c r="F48" s="318">
        <v>3500</v>
      </c>
    </row>
    <row r="49" spans="1:6" ht="16.5">
      <c r="A49" s="312">
        <v>36</v>
      </c>
      <c r="B49" s="316" t="s">
        <v>1611</v>
      </c>
      <c r="C49" s="302" t="s">
        <v>1612</v>
      </c>
      <c r="D49" s="318" t="s">
        <v>1613</v>
      </c>
      <c r="E49" s="318" t="s">
        <v>290</v>
      </c>
      <c r="F49" s="318">
        <v>2000</v>
      </c>
    </row>
    <row r="50" spans="1:6" ht="16.5">
      <c r="A50" s="312">
        <v>37</v>
      </c>
      <c r="B50" s="316" t="s">
        <v>1614</v>
      </c>
      <c r="C50" s="302" t="s">
        <v>1612</v>
      </c>
      <c r="D50" s="307" t="s">
        <v>1613</v>
      </c>
      <c r="E50" s="318" t="s">
        <v>290</v>
      </c>
      <c r="F50" s="318">
        <v>1300</v>
      </c>
    </row>
    <row r="51" spans="1:6" ht="16.5">
      <c r="A51" s="312">
        <v>38</v>
      </c>
      <c r="B51" s="316" t="s">
        <v>1590</v>
      </c>
      <c r="C51" s="300" t="s">
        <v>295</v>
      </c>
      <c r="D51" s="307" t="s">
        <v>296</v>
      </c>
      <c r="E51" s="307" t="s">
        <v>290</v>
      </c>
      <c r="F51" s="307">
        <v>3200</v>
      </c>
    </row>
  </sheetData>
  <mergeCells count="9">
    <mergeCell ref="A10:E10"/>
    <mergeCell ref="A11:E11"/>
    <mergeCell ref="A31:E31"/>
    <mergeCell ref="A45:E45"/>
    <mergeCell ref="A1:B1"/>
    <mergeCell ref="A2:F2"/>
    <mergeCell ref="E3:F3"/>
    <mergeCell ref="A5:E5"/>
    <mergeCell ref="A6:E6"/>
  </mergeCells>
  <phoneticPr fontId="34" type="noConversion"/>
  <pageMargins left="0.7" right="0.7" top="0.75" bottom="0.75" header="0.3" footer="0.3"/>
  <pageSetup paperSize="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workbookViewId="0">
      <selection sqref="A1:C6"/>
    </sheetView>
  </sheetViews>
  <sheetFormatPr defaultColWidth="9" defaultRowHeight="14.25"/>
  <cols>
    <col min="1" max="1" width="57" style="321" customWidth="1"/>
    <col min="2" max="2" width="61.75" style="321" customWidth="1"/>
    <col min="3" max="3" width="41.5" style="321" customWidth="1"/>
    <col min="4" max="256" width="9" style="321"/>
    <col min="257" max="257" width="12.25" style="321" customWidth="1"/>
    <col min="258" max="258" width="53" style="321" customWidth="1"/>
    <col min="259" max="259" width="17.375" style="321" customWidth="1"/>
    <col min="260" max="512" width="9" style="321"/>
    <col min="513" max="513" width="12.25" style="321" customWidth="1"/>
    <col min="514" max="514" width="53" style="321" customWidth="1"/>
    <col min="515" max="515" width="17.375" style="321" customWidth="1"/>
    <col min="516" max="768" width="9" style="321"/>
    <col min="769" max="769" width="12.25" style="321" customWidth="1"/>
    <col min="770" max="770" width="53" style="321" customWidth="1"/>
    <col min="771" max="771" width="17.375" style="321" customWidth="1"/>
    <col min="772" max="1024" width="9" style="321"/>
    <col min="1025" max="1025" width="12.25" style="321" customWidth="1"/>
    <col min="1026" max="1026" width="53" style="321" customWidth="1"/>
    <col min="1027" max="1027" width="17.375" style="321" customWidth="1"/>
    <col min="1028" max="1280" width="9" style="321"/>
    <col min="1281" max="1281" width="12.25" style="321" customWidth="1"/>
    <col min="1282" max="1282" width="53" style="321" customWidth="1"/>
    <col min="1283" max="1283" width="17.375" style="321" customWidth="1"/>
    <col min="1284" max="1536" width="9" style="321"/>
    <col min="1537" max="1537" width="12.25" style="321" customWidth="1"/>
    <col min="1538" max="1538" width="53" style="321" customWidth="1"/>
    <col min="1539" max="1539" width="17.375" style="321" customWidth="1"/>
    <col min="1540" max="1792" width="9" style="321"/>
    <col min="1793" max="1793" width="12.25" style="321" customWidth="1"/>
    <col min="1794" max="1794" width="53" style="321" customWidth="1"/>
    <col min="1795" max="1795" width="17.375" style="321" customWidth="1"/>
    <col min="1796" max="2048" width="9" style="321"/>
    <col min="2049" max="2049" width="12.25" style="321" customWidth="1"/>
    <col min="2050" max="2050" width="53" style="321" customWidth="1"/>
    <col min="2051" max="2051" width="17.375" style="321" customWidth="1"/>
    <col min="2052" max="2304" width="9" style="321"/>
    <col min="2305" max="2305" width="12.25" style="321" customWidth="1"/>
    <col min="2306" max="2306" width="53" style="321" customWidth="1"/>
    <col min="2307" max="2307" width="17.375" style="321" customWidth="1"/>
    <col min="2308" max="2560" width="9" style="321"/>
    <col min="2561" max="2561" width="12.25" style="321" customWidth="1"/>
    <col min="2562" max="2562" width="53" style="321" customWidth="1"/>
    <col min="2563" max="2563" width="17.375" style="321" customWidth="1"/>
    <col min="2564" max="2816" width="9" style="321"/>
    <col min="2817" max="2817" width="12.25" style="321" customWidth="1"/>
    <col min="2818" max="2818" width="53" style="321" customWidth="1"/>
    <col min="2819" max="2819" width="17.375" style="321" customWidth="1"/>
    <col min="2820" max="3072" width="9" style="321"/>
    <col min="3073" max="3073" width="12.25" style="321" customWidth="1"/>
    <col min="3074" max="3074" width="53" style="321" customWidth="1"/>
    <col min="3075" max="3075" width="17.375" style="321" customWidth="1"/>
    <col min="3076" max="3328" width="9" style="321"/>
    <col min="3329" max="3329" width="12.25" style="321" customWidth="1"/>
    <col min="3330" max="3330" width="53" style="321" customWidth="1"/>
    <col min="3331" max="3331" width="17.375" style="321" customWidth="1"/>
    <col min="3332" max="3584" width="9" style="321"/>
    <col min="3585" max="3585" width="12.25" style="321" customWidth="1"/>
    <col min="3586" max="3586" width="53" style="321" customWidth="1"/>
    <col min="3587" max="3587" width="17.375" style="321" customWidth="1"/>
    <col min="3588" max="3840" width="9" style="321"/>
    <col min="3841" max="3841" width="12.25" style="321" customWidth="1"/>
    <col min="3842" max="3842" width="53" style="321" customWidth="1"/>
    <col min="3843" max="3843" width="17.375" style="321" customWidth="1"/>
    <col min="3844" max="4096" width="9" style="321"/>
    <col min="4097" max="4097" width="12.25" style="321" customWidth="1"/>
    <col min="4098" max="4098" width="53" style="321" customWidth="1"/>
    <col min="4099" max="4099" width="17.375" style="321" customWidth="1"/>
    <col min="4100" max="4352" width="9" style="321"/>
    <col min="4353" max="4353" width="12.25" style="321" customWidth="1"/>
    <col min="4354" max="4354" width="53" style="321" customWidth="1"/>
    <col min="4355" max="4355" width="17.375" style="321" customWidth="1"/>
    <col min="4356" max="4608" width="9" style="321"/>
    <col min="4609" max="4609" width="12.25" style="321" customWidth="1"/>
    <col min="4610" max="4610" width="53" style="321" customWidth="1"/>
    <col min="4611" max="4611" width="17.375" style="321" customWidth="1"/>
    <col min="4612" max="4864" width="9" style="321"/>
    <col min="4865" max="4865" width="12.25" style="321" customWidth="1"/>
    <col min="4866" max="4866" width="53" style="321" customWidth="1"/>
    <col min="4867" max="4867" width="17.375" style="321" customWidth="1"/>
    <col min="4868" max="5120" width="9" style="321"/>
    <col min="5121" max="5121" width="12.25" style="321" customWidth="1"/>
    <col min="5122" max="5122" width="53" style="321" customWidth="1"/>
    <col min="5123" max="5123" width="17.375" style="321" customWidth="1"/>
    <col min="5124" max="5376" width="9" style="321"/>
    <col min="5377" max="5377" width="12.25" style="321" customWidth="1"/>
    <col min="5378" max="5378" width="53" style="321" customWidth="1"/>
    <col min="5379" max="5379" width="17.375" style="321" customWidth="1"/>
    <col min="5380" max="5632" width="9" style="321"/>
    <col min="5633" max="5633" width="12.25" style="321" customWidth="1"/>
    <col min="5634" max="5634" width="53" style="321" customWidth="1"/>
    <col min="5635" max="5635" width="17.375" style="321" customWidth="1"/>
    <col min="5636" max="5888" width="9" style="321"/>
    <col min="5889" max="5889" width="12.25" style="321" customWidth="1"/>
    <col min="5890" max="5890" width="53" style="321" customWidth="1"/>
    <col min="5891" max="5891" width="17.375" style="321" customWidth="1"/>
    <col min="5892" max="6144" width="9" style="321"/>
    <col min="6145" max="6145" width="12.25" style="321" customWidth="1"/>
    <col min="6146" max="6146" width="53" style="321" customWidth="1"/>
    <col min="6147" max="6147" width="17.375" style="321" customWidth="1"/>
    <col min="6148" max="6400" width="9" style="321"/>
    <col min="6401" max="6401" width="12.25" style="321" customWidth="1"/>
    <col min="6402" max="6402" width="53" style="321" customWidth="1"/>
    <col min="6403" max="6403" width="17.375" style="321" customWidth="1"/>
    <col min="6404" max="6656" width="9" style="321"/>
    <col min="6657" max="6657" width="12.25" style="321" customWidth="1"/>
    <col min="6658" max="6658" width="53" style="321" customWidth="1"/>
    <col min="6659" max="6659" width="17.375" style="321" customWidth="1"/>
    <col min="6660" max="6912" width="9" style="321"/>
    <col min="6913" max="6913" width="12.25" style="321" customWidth="1"/>
    <col min="6914" max="6914" width="53" style="321" customWidth="1"/>
    <col min="6915" max="6915" width="17.375" style="321" customWidth="1"/>
    <col min="6916" max="7168" width="9" style="321"/>
    <col min="7169" max="7169" width="12.25" style="321" customWidth="1"/>
    <col min="7170" max="7170" width="53" style="321" customWidth="1"/>
    <col min="7171" max="7171" width="17.375" style="321" customWidth="1"/>
    <col min="7172" max="7424" width="9" style="321"/>
    <col min="7425" max="7425" width="12.25" style="321" customWidth="1"/>
    <col min="7426" max="7426" width="53" style="321" customWidth="1"/>
    <col min="7427" max="7427" width="17.375" style="321" customWidth="1"/>
    <col min="7428" max="7680" width="9" style="321"/>
    <col min="7681" max="7681" width="12.25" style="321" customWidth="1"/>
    <col min="7682" max="7682" width="53" style="321" customWidth="1"/>
    <col min="7683" max="7683" width="17.375" style="321" customWidth="1"/>
    <col min="7684" max="7936" width="9" style="321"/>
    <col min="7937" max="7937" width="12.25" style="321" customWidth="1"/>
    <col min="7938" max="7938" width="53" style="321" customWidth="1"/>
    <col min="7939" max="7939" width="17.375" style="321" customWidth="1"/>
    <col min="7940" max="8192" width="9" style="321"/>
    <col min="8193" max="8193" width="12.25" style="321" customWidth="1"/>
    <col min="8194" max="8194" width="53" style="321" customWidth="1"/>
    <col min="8195" max="8195" width="17.375" style="321" customWidth="1"/>
    <col min="8196" max="8448" width="9" style="321"/>
    <col min="8449" max="8449" width="12.25" style="321" customWidth="1"/>
    <col min="8450" max="8450" width="53" style="321" customWidth="1"/>
    <col min="8451" max="8451" width="17.375" style="321" customWidth="1"/>
    <col min="8452" max="8704" width="9" style="321"/>
    <col min="8705" max="8705" width="12.25" style="321" customWidth="1"/>
    <col min="8706" max="8706" width="53" style="321" customWidth="1"/>
    <col min="8707" max="8707" width="17.375" style="321" customWidth="1"/>
    <col min="8708" max="8960" width="9" style="321"/>
    <col min="8961" max="8961" width="12.25" style="321" customWidth="1"/>
    <col min="8962" max="8962" width="53" style="321" customWidth="1"/>
    <col min="8963" max="8963" width="17.375" style="321" customWidth="1"/>
    <col min="8964" max="9216" width="9" style="321"/>
    <col min="9217" max="9217" width="12.25" style="321" customWidth="1"/>
    <col min="9218" max="9218" width="53" style="321" customWidth="1"/>
    <col min="9219" max="9219" width="17.375" style="321" customWidth="1"/>
    <col min="9220" max="9472" width="9" style="321"/>
    <col min="9473" max="9473" width="12.25" style="321" customWidth="1"/>
    <col min="9474" max="9474" width="53" style="321" customWidth="1"/>
    <col min="9475" max="9475" width="17.375" style="321" customWidth="1"/>
    <col min="9476" max="9728" width="9" style="321"/>
    <col min="9729" max="9729" width="12.25" style="321" customWidth="1"/>
    <col min="9730" max="9730" width="53" style="321" customWidth="1"/>
    <col min="9731" max="9731" width="17.375" style="321" customWidth="1"/>
    <col min="9732" max="9984" width="9" style="321"/>
    <col min="9985" max="9985" width="12.25" style="321" customWidth="1"/>
    <col min="9986" max="9986" width="53" style="321" customWidth="1"/>
    <col min="9987" max="9987" width="17.375" style="321" customWidth="1"/>
    <col min="9988" max="10240" width="9" style="321"/>
    <col min="10241" max="10241" width="12.25" style="321" customWidth="1"/>
    <col min="10242" max="10242" width="53" style="321" customWidth="1"/>
    <col min="10243" max="10243" width="17.375" style="321" customWidth="1"/>
    <col min="10244" max="10496" width="9" style="321"/>
    <col min="10497" max="10497" width="12.25" style="321" customWidth="1"/>
    <col min="10498" max="10498" width="53" style="321" customWidth="1"/>
    <col min="10499" max="10499" width="17.375" style="321" customWidth="1"/>
    <col min="10500" max="10752" width="9" style="321"/>
    <col min="10753" max="10753" width="12.25" style="321" customWidth="1"/>
    <col min="10754" max="10754" width="53" style="321" customWidth="1"/>
    <col min="10755" max="10755" width="17.375" style="321" customWidth="1"/>
    <col min="10756" max="11008" width="9" style="321"/>
    <col min="11009" max="11009" width="12.25" style="321" customWidth="1"/>
    <col min="11010" max="11010" width="53" style="321" customWidth="1"/>
    <col min="11011" max="11011" width="17.375" style="321" customWidth="1"/>
    <col min="11012" max="11264" width="9" style="321"/>
    <col min="11265" max="11265" width="12.25" style="321" customWidth="1"/>
    <col min="11266" max="11266" width="53" style="321" customWidth="1"/>
    <col min="11267" max="11267" width="17.375" style="321" customWidth="1"/>
    <col min="11268" max="11520" width="9" style="321"/>
    <col min="11521" max="11521" width="12.25" style="321" customWidth="1"/>
    <col min="11522" max="11522" width="53" style="321" customWidth="1"/>
    <col min="11523" max="11523" width="17.375" style="321" customWidth="1"/>
    <col min="11524" max="11776" width="9" style="321"/>
    <col min="11777" max="11777" width="12.25" style="321" customWidth="1"/>
    <col min="11778" max="11778" width="53" style="321" customWidth="1"/>
    <col min="11779" max="11779" width="17.375" style="321" customWidth="1"/>
    <col min="11780" max="12032" width="9" style="321"/>
    <col min="12033" max="12033" width="12.25" style="321" customWidth="1"/>
    <col min="12034" max="12034" width="53" style="321" customWidth="1"/>
    <col min="12035" max="12035" width="17.375" style="321" customWidth="1"/>
    <col min="12036" max="12288" width="9" style="321"/>
    <col min="12289" max="12289" width="12.25" style="321" customWidth="1"/>
    <col min="12290" max="12290" width="53" style="321" customWidth="1"/>
    <col min="12291" max="12291" width="17.375" style="321" customWidth="1"/>
    <col min="12292" max="12544" width="9" style="321"/>
    <col min="12545" max="12545" width="12.25" style="321" customWidth="1"/>
    <col min="12546" max="12546" width="53" style="321" customWidth="1"/>
    <col min="12547" max="12547" width="17.375" style="321" customWidth="1"/>
    <col min="12548" max="12800" width="9" style="321"/>
    <col min="12801" max="12801" width="12.25" style="321" customWidth="1"/>
    <col min="12802" max="12802" width="53" style="321" customWidth="1"/>
    <col min="12803" max="12803" width="17.375" style="321" customWidth="1"/>
    <col min="12804" max="13056" width="9" style="321"/>
    <col min="13057" max="13057" width="12.25" style="321" customWidth="1"/>
    <col min="13058" max="13058" width="53" style="321" customWidth="1"/>
    <col min="13059" max="13059" width="17.375" style="321" customWidth="1"/>
    <col min="13060" max="13312" width="9" style="321"/>
    <col min="13313" max="13313" width="12.25" style="321" customWidth="1"/>
    <col min="13314" max="13314" width="53" style="321" customWidth="1"/>
    <col min="13315" max="13315" width="17.375" style="321" customWidth="1"/>
    <col min="13316" max="13568" width="9" style="321"/>
    <col min="13569" max="13569" width="12.25" style="321" customWidth="1"/>
    <col min="13570" max="13570" width="53" style="321" customWidth="1"/>
    <col min="13571" max="13571" width="17.375" style="321" customWidth="1"/>
    <col min="13572" max="13824" width="9" style="321"/>
    <col min="13825" max="13825" width="12.25" style="321" customWidth="1"/>
    <col min="13826" max="13826" width="53" style="321" customWidth="1"/>
    <col min="13827" max="13827" width="17.375" style="321" customWidth="1"/>
    <col min="13828" max="14080" width="9" style="321"/>
    <col min="14081" max="14081" width="12.25" style="321" customWidth="1"/>
    <col min="14082" max="14082" width="53" style="321" customWidth="1"/>
    <col min="14083" max="14083" width="17.375" style="321" customWidth="1"/>
    <col min="14084" max="14336" width="9" style="321"/>
    <col min="14337" max="14337" width="12.25" style="321" customWidth="1"/>
    <col min="14338" max="14338" width="53" style="321" customWidth="1"/>
    <col min="14339" max="14339" width="17.375" style="321" customWidth="1"/>
    <col min="14340" max="14592" width="9" style="321"/>
    <col min="14593" max="14593" width="12.25" style="321" customWidth="1"/>
    <col min="14594" max="14594" width="53" style="321" customWidth="1"/>
    <col min="14595" max="14595" width="17.375" style="321" customWidth="1"/>
    <col min="14596" max="14848" width="9" style="321"/>
    <col min="14849" max="14849" width="12.25" style="321" customWidth="1"/>
    <col min="14850" max="14850" width="53" style="321" customWidth="1"/>
    <col min="14851" max="14851" width="17.375" style="321" customWidth="1"/>
    <col min="14852" max="15104" width="9" style="321"/>
    <col min="15105" max="15105" width="12.25" style="321" customWidth="1"/>
    <col min="15106" max="15106" width="53" style="321" customWidth="1"/>
    <col min="15107" max="15107" width="17.375" style="321" customWidth="1"/>
    <col min="15108" max="15360" width="9" style="321"/>
    <col min="15361" max="15361" width="12.25" style="321" customWidth="1"/>
    <col min="15362" max="15362" width="53" style="321" customWidth="1"/>
    <col min="15363" max="15363" width="17.375" style="321" customWidth="1"/>
    <col min="15364" max="15616" width="9" style="321"/>
    <col min="15617" max="15617" width="12.25" style="321" customWidth="1"/>
    <col min="15618" max="15618" width="53" style="321" customWidth="1"/>
    <col min="15619" max="15619" width="17.375" style="321" customWidth="1"/>
    <col min="15620" max="15872" width="9" style="321"/>
    <col min="15873" max="15873" width="12.25" style="321" customWidth="1"/>
    <col min="15874" max="15874" width="53" style="321" customWidth="1"/>
    <col min="15875" max="15875" width="17.375" style="321" customWidth="1"/>
    <col min="15876" max="16128" width="9" style="321"/>
    <col min="16129" max="16129" width="12.25" style="321" customWidth="1"/>
    <col min="16130" max="16130" width="53" style="321" customWidth="1"/>
    <col min="16131" max="16131" width="17.375" style="321" customWidth="1"/>
    <col min="16132" max="16384" width="9" style="321"/>
  </cols>
  <sheetData>
    <row r="1" spans="1:3" ht="21">
      <c r="A1" s="369" t="s">
        <v>1622</v>
      </c>
      <c r="B1" s="369"/>
      <c r="C1" s="320"/>
    </row>
    <row r="2" spans="1:3" ht="27">
      <c r="A2" s="370" t="s">
        <v>1616</v>
      </c>
      <c r="B2" s="370"/>
      <c r="C2" s="370"/>
    </row>
    <row r="3" spans="1:3" s="323" customFormat="1" ht="16.5">
      <c r="A3" s="322" t="s">
        <v>1617</v>
      </c>
      <c r="B3" s="322" t="s">
        <v>272</v>
      </c>
      <c r="C3" s="322" t="s">
        <v>1618</v>
      </c>
    </row>
    <row r="4" spans="1:3" s="325" customFormat="1" ht="18">
      <c r="A4" s="371" t="s">
        <v>277</v>
      </c>
      <c r="B4" s="372"/>
      <c r="C4" s="324"/>
    </row>
    <row r="5" spans="1:3" s="327" customFormat="1" ht="17.25">
      <c r="A5" s="326" t="s">
        <v>1619</v>
      </c>
      <c r="B5" s="331" t="s">
        <v>1624</v>
      </c>
      <c r="C5" s="298">
        <v>1864</v>
      </c>
    </row>
    <row r="6" spans="1:3">
      <c r="A6" s="328"/>
      <c r="B6" s="328"/>
      <c r="C6" s="328"/>
    </row>
  </sheetData>
  <mergeCells count="3">
    <mergeCell ref="A1:B1"/>
    <mergeCell ref="A2:C2"/>
    <mergeCell ref="A4:B4"/>
  </mergeCells>
  <phoneticPr fontId="73" type="noConversion"/>
  <pageMargins left="0.88" right="0.7" top="0.75" bottom="0.75" header="0.3" footer="0.3"/>
  <pageSetup paperSize="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43"/>
  <sheetViews>
    <sheetView topLeftCell="A10" workbookViewId="0">
      <selection sqref="A1:L543"/>
    </sheetView>
  </sheetViews>
  <sheetFormatPr defaultRowHeight="13.5"/>
  <cols>
    <col min="1" max="1" width="9" bestFit="1" customWidth="1"/>
    <col min="2" max="2" width="9.625" hidden="1" customWidth="1"/>
    <col min="3" max="3" width="22.875" bestFit="1" customWidth="1"/>
    <col min="4" max="4" width="52.875" style="1" customWidth="1"/>
    <col min="5" max="5" width="29.375" customWidth="1"/>
    <col min="6" max="6" width="16.75" customWidth="1"/>
    <col min="7" max="7" width="16.375" customWidth="1"/>
    <col min="8" max="9" width="15.25" customWidth="1"/>
    <col min="10" max="10" width="13.875" customWidth="1"/>
    <col min="11" max="11" width="13.375" customWidth="1"/>
    <col min="12" max="12" width="16.625" customWidth="1"/>
  </cols>
  <sheetData>
    <row r="1" spans="1:12" ht="30.75" customHeight="1">
      <c r="A1" s="229" t="s">
        <v>1623</v>
      </c>
    </row>
    <row r="2" spans="1:12" ht="33.75" customHeight="1">
      <c r="A2" s="373" t="s">
        <v>391</v>
      </c>
      <c r="B2" s="373"/>
      <c r="C2" s="373"/>
      <c r="D2" s="373"/>
      <c r="E2" s="373"/>
      <c r="F2" s="373"/>
      <c r="G2" s="373"/>
      <c r="H2" s="373"/>
      <c r="I2" s="373"/>
      <c r="J2" s="373"/>
      <c r="K2" s="373"/>
      <c r="L2" s="373"/>
    </row>
    <row r="3" spans="1:12" ht="18" customHeight="1">
      <c r="L3" s="119" t="s">
        <v>1101</v>
      </c>
    </row>
    <row r="4" spans="1:12" ht="46.5" customHeight="1">
      <c r="A4" s="220" t="s">
        <v>271</v>
      </c>
      <c r="B4" s="220" t="s">
        <v>392</v>
      </c>
      <c r="C4" s="220" t="s">
        <v>393</v>
      </c>
      <c r="D4" s="221" t="s">
        <v>394</v>
      </c>
      <c r="E4" s="220" t="s">
        <v>395</v>
      </c>
      <c r="F4" s="220" t="s">
        <v>396</v>
      </c>
      <c r="G4" s="374" t="s">
        <v>397</v>
      </c>
      <c r="H4" s="375"/>
      <c r="I4" s="376"/>
      <c r="J4" s="374" t="s">
        <v>398</v>
      </c>
      <c r="K4" s="375"/>
      <c r="L4" s="376"/>
    </row>
    <row r="5" spans="1:12" ht="27.75" customHeight="1">
      <c r="A5" s="220"/>
      <c r="B5" s="220"/>
      <c r="C5" s="220"/>
      <c r="D5" s="221"/>
      <c r="E5" s="220"/>
      <c r="F5" s="220"/>
      <c r="G5" s="220" t="s">
        <v>277</v>
      </c>
      <c r="H5" s="220" t="s">
        <v>1625</v>
      </c>
      <c r="I5" s="220" t="s">
        <v>399</v>
      </c>
      <c r="J5" s="220" t="s">
        <v>400</v>
      </c>
      <c r="K5" s="220" t="s">
        <v>401</v>
      </c>
      <c r="L5" s="220" t="s">
        <v>402</v>
      </c>
    </row>
    <row r="6" spans="1:12" s="225" customFormat="1" ht="34.5" customHeight="1">
      <c r="A6" s="220" t="s">
        <v>403</v>
      </c>
      <c r="B6" s="171"/>
      <c r="C6" s="220" t="s">
        <v>277</v>
      </c>
      <c r="D6" s="224"/>
      <c r="E6" s="171"/>
      <c r="F6" s="226">
        <v>488380524.76999998</v>
      </c>
      <c r="G6" s="226">
        <f t="shared" ref="G6:L6" si="0">SUM(G7:G543)</f>
        <v>300056449.16999978</v>
      </c>
      <c r="H6" s="226">
        <f t="shared" si="0"/>
        <v>48517240.470000006</v>
      </c>
      <c r="I6" s="226">
        <f t="shared" si="0"/>
        <v>251539208.69999996</v>
      </c>
      <c r="J6" s="226">
        <f>SUM(J7:J543)</f>
        <v>46621416.250000015</v>
      </c>
      <c r="K6" s="226">
        <f t="shared" si="0"/>
        <v>21218452.630000003</v>
      </c>
      <c r="L6" s="226">
        <f t="shared" si="0"/>
        <v>232216580.2899999</v>
      </c>
    </row>
    <row r="7" spans="1:12" ht="35.1" customHeight="1">
      <c r="A7" s="120">
        <v>1</v>
      </c>
      <c r="B7" s="120" t="s">
        <v>404</v>
      </c>
      <c r="C7" s="120" t="s">
        <v>405</v>
      </c>
      <c r="D7" s="222" t="s">
        <v>406</v>
      </c>
      <c r="E7" s="120" t="s">
        <v>407</v>
      </c>
      <c r="F7" s="120">
        <v>4000</v>
      </c>
      <c r="G7" s="120">
        <v>4000</v>
      </c>
      <c r="H7" s="120"/>
      <c r="I7" s="120">
        <v>4000</v>
      </c>
      <c r="J7" s="120"/>
      <c r="K7" s="120"/>
      <c r="L7" s="120">
        <v>4000</v>
      </c>
    </row>
    <row r="8" spans="1:12" ht="35.1" customHeight="1">
      <c r="A8" s="120">
        <v>2</v>
      </c>
      <c r="B8" s="120" t="s">
        <v>404</v>
      </c>
      <c r="C8" s="120" t="s">
        <v>408</v>
      </c>
      <c r="D8" s="222" t="s">
        <v>409</v>
      </c>
      <c r="E8" s="223" t="s">
        <v>1100</v>
      </c>
      <c r="F8" s="120">
        <v>140000</v>
      </c>
      <c r="G8" s="120">
        <v>47431.64</v>
      </c>
      <c r="H8" s="120"/>
      <c r="I8" s="120">
        <v>47431.64</v>
      </c>
      <c r="J8" s="120"/>
      <c r="K8" s="120"/>
      <c r="L8" s="120">
        <v>47431.64</v>
      </c>
    </row>
    <row r="9" spans="1:12" ht="35.1" customHeight="1">
      <c r="A9" s="120">
        <v>3</v>
      </c>
      <c r="B9" s="120" t="s">
        <v>404</v>
      </c>
      <c r="C9" s="120" t="s">
        <v>410</v>
      </c>
      <c r="D9" s="222" t="s">
        <v>411</v>
      </c>
      <c r="E9" s="120" t="s">
        <v>412</v>
      </c>
      <c r="F9" s="120">
        <v>1000000</v>
      </c>
      <c r="G9" s="120">
        <v>704456</v>
      </c>
      <c r="H9" s="120"/>
      <c r="I9" s="120">
        <v>704456</v>
      </c>
      <c r="J9" s="120"/>
      <c r="K9" s="120"/>
      <c r="L9" s="120">
        <v>704456</v>
      </c>
    </row>
    <row r="10" spans="1:12" ht="35.1" customHeight="1">
      <c r="A10" s="120">
        <v>4</v>
      </c>
      <c r="B10" s="120" t="s">
        <v>404</v>
      </c>
      <c r="C10" s="120" t="s">
        <v>413</v>
      </c>
      <c r="D10" s="222" t="s">
        <v>414</v>
      </c>
      <c r="E10" s="120" t="s">
        <v>415</v>
      </c>
      <c r="F10" s="120">
        <v>1000000</v>
      </c>
      <c r="G10" s="120">
        <v>1000000</v>
      </c>
      <c r="H10" s="120"/>
      <c r="I10" s="120">
        <v>1000000</v>
      </c>
      <c r="J10" s="120"/>
      <c r="K10" s="120"/>
      <c r="L10" s="120">
        <v>1000000</v>
      </c>
    </row>
    <row r="11" spans="1:12" ht="35.1" customHeight="1">
      <c r="A11" s="120">
        <v>5</v>
      </c>
      <c r="B11" s="120" t="s">
        <v>404</v>
      </c>
      <c r="C11" s="120" t="s">
        <v>416</v>
      </c>
      <c r="D11" s="222" t="s">
        <v>417</v>
      </c>
      <c r="E11" s="120" t="s">
        <v>418</v>
      </c>
      <c r="F11" s="120">
        <v>3800000</v>
      </c>
      <c r="G11" s="120">
        <v>3800000</v>
      </c>
      <c r="H11" s="120"/>
      <c r="I11" s="120">
        <v>3800000</v>
      </c>
      <c r="J11" s="120"/>
      <c r="K11" s="120"/>
      <c r="L11" s="120">
        <v>3800000</v>
      </c>
    </row>
    <row r="12" spans="1:12" ht="35.1" customHeight="1">
      <c r="A12" s="120">
        <v>6</v>
      </c>
      <c r="B12" s="120" t="s">
        <v>404</v>
      </c>
      <c r="C12" s="120" t="s">
        <v>410</v>
      </c>
      <c r="D12" s="222" t="s">
        <v>411</v>
      </c>
      <c r="E12" s="120" t="s">
        <v>412</v>
      </c>
      <c r="F12" s="120">
        <v>6000000</v>
      </c>
      <c r="G12" s="120">
        <v>3173462.4</v>
      </c>
      <c r="H12" s="120"/>
      <c r="I12" s="120">
        <v>3173462.4</v>
      </c>
      <c r="J12" s="120"/>
      <c r="K12" s="120"/>
      <c r="L12" s="120">
        <v>3173462.4</v>
      </c>
    </row>
    <row r="13" spans="1:12" ht="35.1" customHeight="1">
      <c r="A13" s="120">
        <v>7</v>
      </c>
      <c r="B13" s="120" t="s">
        <v>404</v>
      </c>
      <c r="C13" s="120" t="s">
        <v>419</v>
      </c>
      <c r="D13" s="222" t="s">
        <v>420</v>
      </c>
      <c r="E13" s="120" t="s">
        <v>421</v>
      </c>
      <c r="F13" s="120">
        <v>1000000</v>
      </c>
      <c r="G13" s="120">
        <v>1000000</v>
      </c>
      <c r="H13" s="120"/>
      <c r="I13" s="120">
        <v>1000000</v>
      </c>
      <c r="J13" s="120"/>
      <c r="K13" s="120"/>
      <c r="L13" s="120">
        <v>1000000</v>
      </c>
    </row>
    <row r="14" spans="1:12" ht="35.1" customHeight="1">
      <c r="A14" s="120">
        <v>8</v>
      </c>
      <c r="B14" s="120" t="s">
        <v>404</v>
      </c>
      <c r="C14" s="120" t="s">
        <v>422</v>
      </c>
      <c r="D14" s="222" t="s">
        <v>423</v>
      </c>
      <c r="E14" s="120" t="s">
        <v>424</v>
      </c>
      <c r="F14" s="120">
        <v>1868390</v>
      </c>
      <c r="G14" s="120">
        <v>60688</v>
      </c>
      <c r="H14" s="120"/>
      <c r="I14" s="120">
        <v>60688</v>
      </c>
      <c r="J14" s="120"/>
      <c r="K14" s="120"/>
      <c r="L14" s="120">
        <v>60688</v>
      </c>
    </row>
    <row r="15" spans="1:12" ht="35.1" customHeight="1">
      <c r="A15" s="120">
        <v>9</v>
      </c>
      <c r="B15" s="120" t="s">
        <v>404</v>
      </c>
      <c r="C15" s="120" t="s">
        <v>425</v>
      </c>
      <c r="D15" s="222" t="s">
        <v>426</v>
      </c>
      <c r="E15" s="120" t="s">
        <v>427</v>
      </c>
      <c r="F15" s="120">
        <v>30000</v>
      </c>
      <c r="G15" s="120">
        <v>16086.4</v>
      </c>
      <c r="H15" s="120"/>
      <c r="I15" s="120">
        <v>16086.4</v>
      </c>
      <c r="J15" s="120"/>
      <c r="K15" s="120"/>
      <c r="L15" s="120">
        <v>16086.4</v>
      </c>
    </row>
    <row r="16" spans="1:12" ht="35.1" customHeight="1">
      <c r="A16" s="120">
        <v>10</v>
      </c>
      <c r="B16" s="120" t="s">
        <v>404</v>
      </c>
      <c r="C16" s="120" t="s">
        <v>428</v>
      </c>
      <c r="D16" s="222" t="s">
        <v>429</v>
      </c>
      <c r="E16" s="120" t="s">
        <v>430</v>
      </c>
      <c r="F16" s="120">
        <v>90000</v>
      </c>
      <c r="G16" s="120">
        <v>40000</v>
      </c>
      <c r="H16" s="120"/>
      <c r="I16" s="120">
        <v>40000</v>
      </c>
      <c r="J16" s="120"/>
      <c r="K16" s="120"/>
      <c r="L16" s="120">
        <v>40000</v>
      </c>
    </row>
    <row r="17" spans="1:12" ht="35.1" customHeight="1">
      <c r="A17" s="120">
        <v>11</v>
      </c>
      <c r="B17" s="120" t="s">
        <v>404</v>
      </c>
      <c r="C17" s="120" t="s">
        <v>413</v>
      </c>
      <c r="D17" s="222" t="s">
        <v>431</v>
      </c>
      <c r="E17" s="120" t="s">
        <v>432</v>
      </c>
      <c r="F17" s="120">
        <v>50000</v>
      </c>
      <c r="G17" s="120">
        <v>29600</v>
      </c>
      <c r="H17" s="120"/>
      <c r="I17" s="120">
        <v>29600</v>
      </c>
      <c r="J17" s="120"/>
      <c r="K17" s="120"/>
      <c r="L17" s="120">
        <v>29600</v>
      </c>
    </row>
    <row r="18" spans="1:12" ht="35.1" customHeight="1">
      <c r="A18" s="120">
        <v>12</v>
      </c>
      <c r="B18" s="120" t="s">
        <v>404</v>
      </c>
      <c r="C18" s="120" t="s">
        <v>433</v>
      </c>
      <c r="D18" s="222" t="s">
        <v>434</v>
      </c>
      <c r="E18" s="120" t="s">
        <v>435</v>
      </c>
      <c r="F18" s="120">
        <v>2400000</v>
      </c>
      <c r="G18" s="120">
        <v>2219361.9</v>
      </c>
      <c r="H18" s="120"/>
      <c r="I18" s="120">
        <v>2219361.9</v>
      </c>
      <c r="J18" s="120"/>
      <c r="K18" s="120"/>
      <c r="L18" s="120">
        <v>2219361.9</v>
      </c>
    </row>
    <row r="19" spans="1:12" ht="35.1" customHeight="1">
      <c r="A19" s="120">
        <v>13</v>
      </c>
      <c r="B19" s="120" t="s">
        <v>404</v>
      </c>
      <c r="C19" s="120" t="s">
        <v>425</v>
      </c>
      <c r="D19" s="222" t="s">
        <v>426</v>
      </c>
      <c r="E19" s="120" t="s">
        <v>427</v>
      </c>
      <c r="F19" s="120">
        <v>40000</v>
      </c>
      <c r="G19" s="120">
        <v>30454</v>
      </c>
      <c r="H19" s="120"/>
      <c r="I19" s="120">
        <v>30454</v>
      </c>
      <c r="J19" s="120"/>
      <c r="K19" s="120"/>
      <c r="L19" s="120">
        <v>30454</v>
      </c>
    </row>
    <row r="20" spans="1:12" ht="35.1" customHeight="1">
      <c r="A20" s="120">
        <v>14</v>
      </c>
      <c r="B20" s="120" t="s">
        <v>404</v>
      </c>
      <c r="C20" s="120" t="s">
        <v>436</v>
      </c>
      <c r="D20" s="222" t="s">
        <v>437</v>
      </c>
      <c r="E20" s="120" t="s">
        <v>438</v>
      </c>
      <c r="F20" s="120">
        <v>97000</v>
      </c>
      <c r="G20" s="120">
        <v>69866</v>
      </c>
      <c r="H20" s="120"/>
      <c r="I20" s="120">
        <v>69866</v>
      </c>
      <c r="J20" s="120"/>
      <c r="K20" s="120"/>
      <c r="L20" s="120">
        <v>69866</v>
      </c>
    </row>
    <row r="21" spans="1:12" ht="35.1" customHeight="1">
      <c r="A21" s="120">
        <v>15</v>
      </c>
      <c r="B21" s="120" t="s">
        <v>404</v>
      </c>
      <c r="C21" s="120" t="s">
        <v>439</v>
      </c>
      <c r="D21" s="222" t="s">
        <v>440</v>
      </c>
      <c r="E21" s="120" t="s">
        <v>441</v>
      </c>
      <c r="F21" s="120">
        <v>1370000</v>
      </c>
      <c r="G21" s="120">
        <v>1370000</v>
      </c>
      <c r="H21" s="120"/>
      <c r="I21" s="120">
        <v>1370000</v>
      </c>
      <c r="J21" s="120"/>
      <c r="K21" s="120"/>
      <c r="L21" s="120">
        <v>1370000</v>
      </c>
    </row>
    <row r="22" spans="1:12" ht="35.1" customHeight="1">
      <c r="A22" s="120">
        <v>16</v>
      </c>
      <c r="B22" s="120" t="s">
        <v>404</v>
      </c>
      <c r="C22" s="120" t="s">
        <v>439</v>
      </c>
      <c r="D22" s="222" t="s">
        <v>440</v>
      </c>
      <c r="E22" s="120" t="s">
        <v>441</v>
      </c>
      <c r="F22" s="120">
        <v>160000</v>
      </c>
      <c r="G22" s="120">
        <v>160000</v>
      </c>
      <c r="H22" s="120"/>
      <c r="I22" s="120">
        <v>160000</v>
      </c>
      <c r="J22" s="120"/>
      <c r="K22" s="120"/>
      <c r="L22" s="120">
        <v>160000</v>
      </c>
    </row>
    <row r="23" spans="1:12" ht="35.1" customHeight="1">
      <c r="A23" s="120">
        <v>17</v>
      </c>
      <c r="B23" s="120" t="s">
        <v>404</v>
      </c>
      <c r="C23" s="120" t="s">
        <v>439</v>
      </c>
      <c r="D23" s="222" t="s">
        <v>440</v>
      </c>
      <c r="E23" s="120" t="s">
        <v>441</v>
      </c>
      <c r="F23" s="120">
        <v>500000</v>
      </c>
      <c r="G23" s="120">
        <v>500000</v>
      </c>
      <c r="H23" s="120"/>
      <c r="I23" s="120">
        <v>500000</v>
      </c>
      <c r="J23" s="120"/>
      <c r="K23" s="120"/>
      <c r="L23" s="120">
        <v>500000</v>
      </c>
    </row>
    <row r="24" spans="1:12" ht="35.1" customHeight="1">
      <c r="A24" s="120">
        <v>18</v>
      </c>
      <c r="B24" s="120" t="s">
        <v>404</v>
      </c>
      <c r="C24" s="120" t="s">
        <v>439</v>
      </c>
      <c r="D24" s="222" t="s">
        <v>440</v>
      </c>
      <c r="E24" s="120" t="s">
        <v>441</v>
      </c>
      <c r="F24" s="120">
        <v>570000</v>
      </c>
      <c r="G24" s="120">
        <v>570000</v>
      </c>
      <c r="H24" s="120"/>
      <c r="I24" s="120">
        <v>570000</v>
      </c>
      <c r="J24" s="120"/>
      <c r="K24" s="120"/>
      <c r="L24" s="120">
        <v>570000</v>
      </c>
    </row>
    <row r="25" spans="1:12" ht="35.1" customHeight="1">
      <c r="A25" s="120">
        <v>19</v>
      </c>
      <c r="B25" s="120" t="s">
        <v>404</v>
      </c>
      <c r="C25" s="120" t="s">
        <v>439</v>
      </c>
      <c r="D25" s="222" t="s">
        <v>440</v>
      </c>
      <c r="E25" s="120" t="s">
        <v>441</v>
      </c>
      <c r="F25" s="120">
        <v>100000</v>
      </c>
      <c r="G25" s="120">
        <v>100000</v>
      </c>
      <c r="H25" s="120"/>
      <c r="I25" s="120">
        <v>100000</v>
      </c>
      <c r="J25" s="120"/>
      <c r="K25" s="120"/>
      <c r="L25" s="120">
        <v>100000</v>
      </c>
    </row>
    <row r="26" spans="1:12" ht="35.1" customHeight="1">
      <c r="A26" s="120">
        <v>20</v>
      </c>
      <c r="B26" s="120" t="s">
        <v>404</v>
      </c>
      <c r="C26" s="120" t="s">
        <v>439</v>
      </c>
      <c r="D26" s="222" t="s">
        <v>440</v>
      </c>
      <c r="E26" s="120" t="s">
        <v>441</v>
      </c>
      <c r="F26" s="120">
        <v>270000</v>
      </c>
      <c r="G26" s="120">
        <v>270000</v>
      </c>
      <c r="H26" s="120"/>
      <c r="I26" s="120">
        <v>270000</v>
      </c>
      <c r="J26" s="120"/>
      <c r="K26" s="120"/>
      <c r="L26" s="120">
        <v>270000</v>
      </c>
    </row>
    <row r="27" spans="1:12" ht="35.1" customHeight="1">
      <c r="A27" s="120">
        <v>21</v>
      </c>
      <c r="B27" s="120" t="s">
        <v>404</v>
      </c>
      <c r="C27" s="120" t="s">
        <v>442</v>
      </c>
      <c r="D27" s="222" t="s">
        <v>443</v>
      </c>
      <c r="E27" s="120" t="s">
        <v>444</v>
      </c>
      <c r="F27" s="120">
        <v>910000</v>
      </c>
      <c r="G27" s="120">
        <v>761237.5</v>
      </c>
      <c r="H27" s="120"/>
      <c r="I27" s="120">
        <v>761237.5</v>
      </c>
      <c r="J27" s="120"/>
      <c r="K27" s="120"/>
      <c r="L27" s="120">
        <v>761237.5</v>
      </c>
    </row>
    <row r="28" spans="1:12" ht="35.1" customHeight="1">
      <c r="A28" s="120">
        <v>22</v>
      </c>
      <c r="B28" s="120" t="s">
        <v>404</v>
      </c>
      <c r="C28" s="120" t="s">
        <v>445</v>
      </c>
      <c r="D28" s="222" t="s">
        <v>446</v>
      </c>
      <c r="E28" s="120" t="s">
        <v>447</v>
      </c>
      <c r="F28" s="120">
        <v>50000</v>
      </c>
      <c r="G28" s="120">
        <v>14775.5</v>
      </c>
      <c r="H28" s="120"/>
      <c r="I28" s="120">
        <v>14775.5</v>
      </c>
      <c r="J28" s="120"/>
      <c r="K28" s="120"/>
      <c r="L28" s="120">
        <v>14775.5</v>
      </c>
    </row>
    <row r="29" spans="1:12" ht="35.1" customHeight="1">
      <c r="A29" s="120">
        <v>23</v>
      </c>
      <c r="B29" s="120" t="s">
        <v>404</v>
      </c>
      <c r="C29" s="120" t="s">
        <v>410</v>
      </c>
      <c r="D29" s="222" t="s">
        <v>448</v>
      </c>
      <c r="E29" s="120" t="s">
        <v>449</v>
      </c>
      <c r="F29" s="120">
        <v>150000</v>
      </c>
      <c r="G29" s="120">
        <v>138409.5</v>
      </c>
      <c r="H29" s="120"/>
      <c r="I29" s="120">
        <v>138409.5</v>
      </c>
      <c r="J29" s="120"/>
      <c r="K29" s="120"/>
      <c r="L29" s="120">
        <v>138409.5</v>
      </c>
    </row>
    <row r="30" spans="1:12" ht="35.1" customHeight="1">
      <c r="A30" s="120">
        <v>24</v>
      </c>
      <c r="B30" s="120" t="s">
        <v>404</v>
      </c>
      <c r="C30" s="120" t="s">
        <v>450</v>
      </c>
      <c r="D30" s="222" t="s">
        <v>451</v>
      </c>
      <c r="E30" s="120" t="s">
        <v>452</v>
      </c>
      <c r="F30" s="120">
        <v>178500</v>
      </c>
      <c r="G30" s="120">
        <v>2300</v>
      </c>
      <c r="H30" s="120"/>
      <c r="I30" s="120">
        <v>2300</v>
      </c>
      <c r="J30" s="120"/>
      <c r="K30" s="120"/>
      <c r="L30" s="120">
        <v>2300</v>
      </c>
    </row>
    <row r="31" spans="1:12" ht="35.1" customHeight="1">
      <c r="A31" s="120">
        <v>25</v>
      </c>
      <c r="B31" s="120" t="s">
        <v>404</v>
      </c>
      <c r="C31" s="120" t="s">
        <v>436</v>
      </c>
      <c r="D31" s="222" t="s">
        <v>437</v>
      </c>
      <c r="E31" s="120" t="s">
        <v>438</v>
      </c>
      <c r="F31" s="120">
        <v>300000</v>
      </c>
      <c r="G31" s="120">
        <v>58.34</v>
      </c>
      <c r="H31" s="120"/>
      <c r="I31" s="120">
        <v>58.34</v>
      </c>
      <c r="J31" s="120"/>
      <c r="K31" s="120"/>
      <c r="L31" s="120">
        <v>58.34</v>
      </c>
    </row>
    <row r="32" spans="1:12" ht="35.1" customHeight="1">
      <c r="A32" s="120">
        <v>26</v>
      </c>
      <c r="B32" s="120" t="s">
        <v>404</v>
      </c>
      <c r="C32" s="120" t="s">
        <v>413</v>
      </c>
      <c r="D32" s="222" t="s">
        <v>453</v>
      </c>
      <c r="E32" s="120" t="s">
        <v>415</v>
      </c>
      <c r="F32" s="120">
        <v>300000</v>
      </c>
      <c r="G32" s="120">
        <v>300000</v>
      </c>
      <c r="H32" s="120"/>
      <c r="I32" s="120">
        <v>300000</v>
      </c>
      <c r="J32" s="120"/>
      <c r="K32" s="120"/>
      <c r="L32" s="120">
        <v>300000</v>
      </c>
    </row>
    <row r="33" spans="1:12" ht="35.1" customHeight="1">
      <c r="A33" s="120">
        <v>27</v>
      </c>
      <c r="B33" s="120" t="s">
        <v>404</v>
      </c>
      <c r="C33" s="120" t="s">
        <v>413</v>
      </c>
      <c r="D33" s="222" t="s">
        <v>453</v>
      </c>
      <c r="E33" s="120" t="s">
        <v>415</v>
      </c>
      <c r="F33" s="120">
        <v>50000</v>
      </c>
      <c r="G33" s="120">
        <v>50000</v>
      </c>
      <c r="H33" s="120"/>
      <c r="I33" s="120">
        <v>50000</v>
      </c>
      <c r="J33" s="120"/>
      <c r="K33" s="120"/>
      <c r="L33" s="120">
        <v>50000</v>
      </c>
    </row>
    <row r="34" spans="1:12" ht="35.1" customHeight="1">
      <c r="A34" s="120">
        <v>28</v>
      </c>
      <c r="B34" s="120" t="s">
        <v>404</v>
      </c>
      <c r="C34" s="120" t="s">
        <v>413</v>
      </c>
      <c r="D34" s="222" t="s">
        <v>453</v>
      </c>
      <c r="E34" s="120" t="s">
        <v>415</v>
      </c>
      <c r="F34" s="120">
        <v>310000</v>
      </c>
      <c r="G34" s="120">
        <v>235000</v>
      </c>
      <c r="H34" s="120"/>
      <c r="I34" s="120">
        <v>235000</v>
      </c>
      <c r="J34" s="120"/>
      <c r="K34" s="120"/>
      <c r="L34" s="120">
        <v>235000</v>
      </c>
    </row>
    <row r="35" spans="1:12" ht="35.1" customHeight="1">
      <c r="A35" s="120">
        <v>29</v>
      </c>
      <c r="B35" s="120" t="s">
        <v>404</v>
      </c>
      <c r="C35" s="120" t="s">
        <v>454</v>
      </c>
      <c r="D35" s="222" t="s">
        <v>455</v>
      </c>
      <c r="E35" s="120" t="s">
        <v>456</v>
      </c>
      <c r="F35" s="120">
        <v>2500000</v>
      </c>
      <c r="G35" s="120">
        <v>2399031.2000000002</v>
      </c>
      <c r="H35" s="120"/>
      <c r="I35" s="120">
        <v>2399031.2000000002</v>
      </c>
      <c r="J35" s="120"/>
      <c r="K35" s="120"/>
      <c r="L35" s="120">
        <v>2399031.2000000002</v>
      </c>
    </row>
    <row r="36" spans="1:12" ht="35.1" customHeight="1">
      <c r="A36" s="120">
        <v>30</v>
      </c>
      <c r="B36" s="120" t="s">
        <v>404</v>
      </c>
      <c r="C36" s="120" t="s">
        <v>457</v>
      </c>
      <c r="D36" s="222" t="s">
        <v>458</v>
      </c>
      <c r="E36" s="120" t="s">
        <v>459</v>
      </c>
      <c r="F36" s="120">
        <v>8460000</v>
      </c>
      <c r="G36" s="120">
        <v>8460000</v>
      </c>
      <c r="H36" s="120"/>
      <c r="I36" s="120">
        <v>8460000</v>
      </c>
      <c r="J36" s="120"/>
      <c r="K36" s="120"/>
      <c r="L36" s="120">
        <v>8460000</v>
      </c>
    </row>
    <row r="37" spans="1:12" ht="35.1" customHeight="1">
      <c r="A37" s="120">
        <v>31</v>
      </c>
      <c r="B37" s="120" t="s">
        <v>404</v>
      </c>
      <c r="C37" s="120" t="s">
        <v>457</v>
      </c>
      <c r="D37" s="222" t="s">
        <v>458</v>
      </c>
      <c r="E37" s="120" t="s">
        <v>459</v>
      </c>
      <c r="F37" s="120">
        <v>14200000</v>
      </c>
      <c r="G37" s="120">
        <v>14200000</v>
      </c>
      <c r="H37" s="120"/>
      <c r="I37" s="120">
        <v>14200000</v>
      </c>
      <c r="J37" s="120"/>
      <c r="K37" s="120"/>
      <c r="L37" s="120">
        <v>14200000</v>
      </c>
    </row>
    <row r="38" spans="1:12" ht="35.1" customHeight="1">
      <c r="A38" s="120">
        <v>32</v>
      </c>
      <c r="B38" s="120" t="s">
        <v>404</v>
      </c>
      <c r="C38" s="120" t="s">
        <v>460</v>
      </c>
      <c r="D38" s="222" t="s">
        <v>461</v>
      </c>
      <c r="E38" s="120" t="s">
        <v>462</v>
      </c>
      <c r="F38" s="120">
        <v>264100</v>
      </c>
      <c r="G38" s="120">
        <v>124100</v>
      </c>
      <c r="H38" s="120"/>
      <c r="I38" s="120">
        <v>124100</v>
      </c>
      <c r="J38" s="120"/>
      <c r="K38" s="120"/>
      <c r="L38" s="120">
        <v>124100</v>
      </c>
    </row>
    <row r="39" spans="1:12" ht="35.1" customHeight="1">
      <c r="A39" s="120">
        <v>33</v>
      </c>
      <c r="B39" s="120" t="s">
        <v>404</v>
      </c>
      <c r="C39" s="120" t="s">
        <v>463</v>
      </c>
      <c r="D39" s="222" t="s">
        <v>464</v>
      </c>
      <c r="E39" s="120" t="s">
        <v>465</v>
      </c>
      <c r="F39" s="120">
        <v>100000</v>
      </c>
      <c r="G39" s="120">
        <v>100000</v>
      </c>
      <c r="H39" s="120"/>
      <c r="I39" s="120">
        <v>100000</v>
      </c>
      <c r="J39" s="120"/>
      <c r="K39" s="120"/>
      <c r="L39" s="120">
        <v>100000</v>
      </c>
    </row>
    <row r="40" spans="1:12" ht="35.1" customHeight="1">
      <c r="A40" s="120">
        <v>34</v>
      </c>
      <c r="B40" s="120" t="s">
        <v>404</v>
      </c>
      <c r="C40" s="120" t="s">
        <v>428</v>
      </c>
      <c r="D40" s="222" t="s">
        <v>466</v>
      </c>
      <c r="E40" s="120" t="s">
        <v>430</v>
      </c>
      <c r="F40" s="120">
        <v>20160</v>
      </c>
      <c r="G40" s="120">
        <v>7860</v>
      </c>
      <c r="H40" s="120"/>
      <c r="I40" s="120">
        <v>7860</v>
      </c>
      <c r="J40" s="120"/>
      <c r="K40" s="120"/>
      <c r="L40" s="120">
        <v>7860</v>
      </c>
    </row>
    <row r="41" spans="1:12" ht="35.1" customHeight="1">
      <c r="A41" s="120">
        <v>35</v>
      </c>
      <c r="B41" s="120" t="s">
        <v>404</v>
      </c>
      <c r="C41" s="120" t="s">
        <v>428</v>
      </c>
      <c r="D41" s="222" t="s">
        <v>466</v>
      </c>
      <c r="E41" s="120" t="s">
        <v>430</v>
      </c>
      <c r="F41" s="120">
        <v>4400</v>
      </c>
      <c r="G41" s="120">
        <v>4400</v>
      </c>
      <c r="H41" s="120"/>
      <c r="I41" s="120">
        <v>4400</v>
      </c>
      <c r="J41" s="120"/>
      <c r="K41" s="120"/>
      <c r="L41" s="120">
        <v>4400</v>
      </c>
    </row>
    <row r="42" spans="1:12" ht="35.1" customHeight="1">
      <c r="A42" s="120">
        <v>36</v>
      </c>
      <c r="B42" s="120" t="s">
        <v>404</v>
      </c>
      <c r="C42" s="120" t="s">
        <v>410</v>
      </c>
      <c r="D42" s="222" t="s">
        <v>467</v>
      </c>
      <c r="E42" s="120" t="s">
        <v>468</v>
      </c>
      <c r="F42" s="120">
        <v>1700000</v>
      </c>
      <c r="G42" s="120">
        <v>1430883.05</v>
      </c>
      <c r="H42" s="120"/>
      <c r="I42" s="120">
        <v>1430883.05</v>
      </c>
      <c r="J42" s="120"/>
      <c r="K42" s="120"/>
      <c r="L42" s="120">
        <v>1430883.05</v>
      </c>
    </row>
    <row r="43" spans="1:12" ht="35.1" customHeight="1">
      <c r="A43" s="120">
        <v>37</v>
      </c>
      <c r="B43" s="120" t="s">
        <v>404</v>
      </c>
      <c r="C43" s="120" t="s">
        <v>410</v>
      </c>
      <c r="D43" s="222" t="s">
        <v>467</v>
      </c>
      <c r="E43" s="120" t="s">
        <v>468</v>
      </c>
      <c r="F43" s="120">
        <v>150000</v>
      </c>
      <c r="G43" s="120">
        <v>150000</v>
      </c>
      <c r="H43" s="120"/>
      <c r="I43" s="120">
        <v>150000</v>
      </c>
      <c r="J43" s="120"/>
      <c r="K43" s="120"/>
      <c r="L43" s="120">
        <v>150000</v>
      </c>
    </row>
    <row r="44" spans="1:12" ht="35.1" customHeight="1">
      <c r="A44" s="120">
        <v>38</v>
      </c>
      <c r="B44" s="120" t="s">
        <v>404</v>
      </c>
      <c r="C44" s="120" t="s">
        <v>445</v>
      </c>
      <c r="D44" s="222" t="s">
        <v>446</v>
      </c>
      <c r="E44" s="120" t="s">
        <v>447</v>
      </c>
      <c r="F44" s="120">
        <v>14500000</v>
      </c>
      <c r="G44" s="120">
        <v>500000</v>
      </c>
      <c r="H44" s="120"/>
      <c r="I44" s="120">
        <v>500000</v>
      </c>
      <c r="J44" s="120"/>
      <c r="K44" s="120"/>
      <c r="L44" s="120">
        <v>500000</v>
      </c>
    </row>
    <row r="45" spans="1:12" ht="35.1" customHeight="1">
      <c r="A45" s="120">
        <v>39</v>
      </c>
      <c r="B45" s="120" t="s">
        <v>404</v>
      </c>
      <c r="C45" s="120" t="s">
        <v>469</v>
      </c>
      <c r="D45" s="222" t="s">
        <v>470</v>
      </c>
      <c r="E45" s="120" t="s">
        <v>471</v>
      </c>
      <c r="F45" s="120">
        <v>1500000</v>
      </c>
      <c r="G45" s="120">
        <v>1500000</v>
      </c>
      <c r="H45" s="120"/>
      <c r="I45" s="120">
        <v>1500000</v>
      </c>
      <c r="J45" s="120"/>
      <c r="K45" s="120"/>
      <c r="L45" s="120">
        <v>1500000</v>
      </c>
    </row>
    <row r="46" spans="1:12" ht="35.1" customHeight="1">
      <c r="A46" s="120">
        <v>40</v>
      </c>
      <c r="B46" s="120" t="s">
        <v>404</v>
      </c>
      <c r="C46" s="120" t="s">
        <v>472</v>
      </c>
      <c r="D46" s="222" t="s">
        <v>473</v>
      </c>
      <c r="E46" s="120" t="s">
        <v>474</v>
      </c>
      <c r="F46" s="120">
        <v>109110000</v>
      </c>
      <c r="G46" s="120">
        <v>44850000</v>
      </c>
      <c r="H46" s="120"/>
      <c r="I46" s="120">
        <v>44850000</v>
      </c>
      <c r="J46" s="120"/>
      <c r="K46" s="120"/>
      <c r="L46" s="120">
        <v>44850000</v>
      </c>
    </row>
    <row r="47" spans="1:12" ht="35.1" customHeight="1">
      <c r="A47" s="120">
        <v>41</v>
      </c>
      <c r="B47" s="120" t="s">
        <v>404</v>
      </c>
      <c r="C47" s="120" t="s">
        <v>436</v>
      </c>
      <c r="D47" s="222" t="s">
        <v>437</v>
      </c>
      <c r="E47" s="120" t="s">
        <v>438</v>
      </c>
      <c r="F47" s="120">
        <v>45000</v>
      </c>
      <c r="G47" s="120">
        <v>30000</v>
      </c>
      <c r="H47" s="120"/>
      <c r="I47" s="120">
        <v>30000</v>
      </c>
      <c r="J47" s="120"/>
      <c r="K47" s="120"/>
      <c r="L47" s="120">
        <v>30000</v>
      </c>
    </row>
    <row r="48" spans="1:12" ht="35.1" customHeight="1">
      <c r="A48" s="120">
        <v>42</v>
      </c>
      <c r="B48" s="120" t="s">
        <v>404</v>
      </c>
      <c r="C48" s="120" t="s">
        <v>475</v>
      </c>
      <c r="D48" s="222" t="s">
        <v>476</v>
      </c>
      <c r="E48" s="120" t="s">
        <v>415</v>
      </c>
      <c r="F48" s="120">
        <v>8000000</v>
      </c>
      <c r="G48" s="120">
        <v>8000000</v>
      </c>
      <c r="H48" s="120"/>
      <c r="I48" s="120">
        <v>8000000</v>
      </c>
      <c r="J48" s="120"/>
      <c r="K48" s="120"/>
      <c r="L48" s="120">
        <v>8000000</v>
      </c>
    </row>
    <row r="49" spans="1:12" ht="35.1" customHeight="1">
      <c r="A49" s="120">
        <v>43</v>
      </c>
      <c r="B49" s="120" t="s">
        <v>404</v>
      </c>
      <c r="C49" s="120" t="s">
        <v>410</v>
      </c>
      <c r="D49" s="222" t="s">
        <v>477</v>
      </c>
      <c r="E49" s="120" t="s">
        <v>478</v>
      </c>
      <c r="F49" s="120">
        <v>7000</v>
      </c>
      <c r="G49" s="120">
        <v>7000</v>
      </c>
      <c r="H49" s="120"/>
      <c r="I49" s="120">
        <v>7000</v>
      </c>
      <c r="J49" s="120"/>
      <c r="K49" s="120"/>
      <c r="L49" s="120">
        <v>7000</v>
      </c>
    </row>
    <row r="50" spans="1:12" ht="35.1" customHeight="1">
      <c r="A50" s="120">
        <v>44</v>
      </c>
      <c r="B50" s="120" t="s">
        <v>404</v>
      </c>
      <c r="C50" s="120" t="s">
        <v>479</v>
      </c>
      <c r="D50" s="222" t="s">
        <v>480</v>
      </c>
      <c r="E50" s="120" t="s">
        <v>481</v>
      </c>
      <c r="F50" s="120">
        <v>1000</v>
      </c>
      <c r="G50" s="120">
        <v>1000</v>
      </c>
      <c r="H50" s="120"/>
      <c r="I50" s="120">
        <v>1000</v>
      </c>
      <c r="J50" s="120"/>
      <c r="K50" s="120"/>
      <c r="L50" s="120">
        <v>1000</v>
      </c>
    </row>
    <row r="51" spans="1:12" ht="35.1" customHeight="1">
      <c r="A51" s="120">
        <v>45</v>
      </c>
      <c r="B51" s="120" t="s">
        <v>404</v>
      </c>
      <c r="C51" s="120" t="s">
        <v>410</v>
      </c>
      <c r="D51" s="222" t="s">
        <v>482</v>
      </c>
      <c r="E51" s="120" t="s">
        <v>412</v>
      </c>
      <c r="F51" s="120">
        <v>200000</v>
      </c>
      <c r="G51" s="120">
        <v>200000</v>
      </c>
      <c r="H51" s="120"/>
      <c r="I51" s="120">
        <v>200000</v>
      </c>
      <c r="J51" s="120"/>
      <c r="K51" s="120"/>
      <c r="L51" s="120">
        <v>200000</v>
      </c>
    </row>
    <row r="52" spans="1:12" ht="35.1" customHeight="1">
      <c r="A52" s="120">
        <v>46</v>
      </c>
      <c r="B52" s="120" t="s">
        <v>483</v>
      </c>
      <c r="C52" s="120" t="s">
        <v>484</v>
      </c>
      <c r="D52" s="222" t="s">
        <v>485</v>
      </c>
      <c r="E52" s="120" t="s">
        <v>486</v>
      </c>
      <c r="F52" s="120">
        <v>2000000</v>
      </c>
      <c r="G52" s="120">
        <v>1995000</v>
      </c>
      <c r="H52" s="120">
        <v>1995000</v>
      </c>
      <c r="I52" s="120"/>
      <c r="J52" s="120"/>
      <c r="K52" s="120"/>
      <c r="L52" s="120">
        <v>1995000</v>
      </c>
    </row>
    <row r="53" spans="1:12" ht="35.1" customHeight="1">
      <c r="A53" s="120">
        <v>47</v>
      </c>
      <c r="B53" s="120" t="s">
        <v>404</v>
      </c>
      <c r="C53" s="120" t="s">
        <v>487</v>
      </c>
      <c r="D53" s="222" t="s">
        <v>488</v>
      </c>
      <c r="E53" s="120" t="s">
        <v>489</v>
      </c>
      <c r="F53" s="120">
        <v>1140000</v>
      </c>
      <c r="G53" s="120">
        <v>996946.11</v>
      </c>
      <c r="H53" s="120"/>
      <c r="I53" s="120">
        <v>996946.11</v>
      </c>
      <c r="J53" s="120"/>
      <c r="K53" s="120"/>
      <c r="L53" s="120">
        <v>996946.11</v>
      </c>
    </row>
    <row r="54" spans="1:12" ht="35.1" customHeight="1">
      <c r="A54" s="120">
        <v>48</v>
      </c>
      <c r="B54" s="120" t="s">
        <v>404</v>
      </c>
      <c r="C54" s="120" t="s">
        <v>436</v>
      </c>
      <c r="D54" s="222" t="s">
        <v>437</v>
      </c>
      <c r="E54" s="120" t="s">
        <v>438</v>
      </c>
      <c r="F54" s="120">
        <v>300000</v>
      </c>
      <c r="G54" s="120">
        <v>139339.24</v>
      </c>
      <c r="H54" s="120"/>
      <c r="I54" s="120">
        <v>139339.24</v>
      </c>
      <c r="J54" s="120"/>
      <c r="K54" s="120"/>
      <c r="L54" s="120">
        <v>139339.24</v>
      </c>
    </row>
    <row r="55" spans="1:12" ht="35.1" customHeight="1">
      <c r="A55" s="120">
        <v>49</v>
      </c>
      <c r="B55" s="120" t="s">
        <v>404</v>
      </c>
      <c r="C55" s="120" t="s">
        <v>428</v>
      </c>
      <c r="D55" s="222" t="s">
        <v>490</v>
      </c>
      <c r="E55" s="120" t="s">
        <v>491</v>
      </c>
      <c r="F55" s="120">
        <v>230000</v>
      </c>
      <c r="G55" s="120">
        <v>230000</v>
      </c>
      <c r="H55" s="120"/>
      <c r="I55" s="120">
        <v>230000</v>
      </c>
      <c r="J55" s="120"/>
      <c r="K55" s="120"/>
      <c r="L55" s="120">
        <v>230000</v>
      </c>
    </row>
    <row r="56" spans="1:12" ht="35.1" customHeight="1">
      <c r="A56" s="120">
        <v>50</v>
      </c>
      <c r="B56" s="120" t="s">
        <v>404</v>
      </c>
      <c r="C56" s="120" t="s">
        <v>428</v>
      </c>
      <c r="D56" s="222" t="s">
        <v>466</v>
      </c>
      <c r="E56" s="120" t="s">
        <v>430</v>
      </c>
      <c r="F56" s="120">
        <v>115000</v>
      </c>
      <c r="G56" s="120">
        <v>10500</v>
      </c>
      <c r="H56" s="120"/>
      <c r="I56" s="120">
        <v>10500</v>
      </c>
      <c r="J56" s="120"/>
      <c r="K56" s="120"/>
      <c r="L56" s="120">
        <v>10500</v>
      </c>
    </row>
    <row r="57" spans="1:12" ht="35.1" customHeight="1">
      <c r="A57" s="120">
        <v>51</v>
      </c>
      <c r="B57" s="120" t="s">
        <v>404</v>
      </c>
      <c r="C57" s="120" t="s">
        <v>492</v>
      </c>
      <c r="D57" s="222" t="s">
        <v>493</v>
      </c>
      <c r="E57" s="120" t="s">
        <v>494</v>
      </c>
      <c r="F57" s="120">
        <v>1300000</v>
      </c>
      <c r="G57" s="120">
        <v>1300000</v>
      </c>
      <c r="H57" s="120"/>
      <c r="I57" s="120">
        <v>1300000</v>
      </c>
      <c r="J57" s="120"/>
      <c r="K57" s="120"/>
      <c r="L57" s="120">
        <v>1300000</v>
      </c>
    </row>
    <row r="58" spans="1:12" ht="35.1" customHeight="1">
      <c r="A58" s="120">
        <v>52</v>
      </c>
      <c r="B58" s="120" t="s">
        <v>404</v>
      </c>
      <c r="C58" s="120" t="s">
        <v>495</v>
      </c>
      <c r="D58" s="222" t="s">
        <v>496</v>
      </c>
      <c r="E58" s="120" t="s">
        <v>497</v>
      </c>
      <c r="F58" s="120">
        <v>4000000</v>
      </c>
      <c r="G58" s="120">
        <v>4000000</v>
      </c>
      <c r="H58" s="120"/>
      <c r="I58" s="120">
        <v>4000000</v>
      </c>
      <c r="J58" s="120"/>
      <c r="K58" s="120"/>
      <c r="L58" s="120">
        <v>4000000</v>
      </c>
    </row>
    <row r="59" spans="1:12" ht="35.1" customHeight="1">
      <c r="A59" s="120">
        <v>53</v>
      </c>
      <c r="B59" s="120" t="s">
        <v>404</v>
      </c>
      <c r="C59" s="120" t="s">
        <v>413</v>
      </c>
      <c r="D59" s="222" t="s">
        <v>414</v>
      </c>
      <c r="E59" s="120" t="s">
        <v>415</v>
      </c>
      <c r="F59" s="120">
        <v>600000</v>
      </c>
      <c r="G59" s="120">
        <v>600000</v>
      </c>
      <c r="H59" s="120"/>
      <c r="I59" s="120">
        <v>600000</v>
      </c>
      <c r="J59" s="120"/>
      <c r="K59" s="120"/>
      <c r="L59" s="120">
        <v>600000</v>
      </c>
    </row>
    <row r="60" spans="1:12" ht="35.1" customHeight="1">
      <c r="A60" s="120">
        <v>54</v>
      </c>
      <c r="B60" s="120" t="s">
        <v>404</v>
      </c>
      <c r="C60" s="120" t="s">
        <v>428</v>
      </c>
      <c r="D60" s="222" t="s">
        <v>498</v>
      </c>
      <c r="E60" s="120" t="s">
        <v>430</v>
      </c>
      <c r="F60" s="120">
        <v>100000</v>
      </c>
      <c r="G60" s="120">
        <v>100000</v>
      </c>
      <c r="H60" s="120"/>
      <c r="I60" s="120">
        <v>100000</v>
      </c>
      <c r="J60" s="120"/>
      <c r="K60" s="120"/>
      <c r="L60" s="120">
        <v>100000</v>
      </c>
    </row>
    <row r="61" spans="1:12" ht="35.1" customHeight="1">
      <c r="A61" s="120">
        <v>55</v>
      </c>
      <c r="B61" s="120" t="s">
        <v>404</v>
      </c>
      <c r="C61" s="120" t="s">
        <v>495</v>
      </c>
      <c r="D61" s="222" t="s">
        <v>496</v>
      </c>
      <c r="E61" s="120" t="s">
        <v>497</v>
      </c>
      <c r="F61" s="120">
        <v>100000</v>
      </c>
      <c r="G61" s="120">
        <v>100000</v>
      </c>
      <c r="H61" s="120"/>
      <c r="I61" s="120">
        <v>100000</v>
      </c>
      <c r="J61" s="120"/>
      <c r="K61" s="120"/>
      <c r="L61" s="120">
        <v>100000</v>
      </c>
    </row>
    <row r="62" spans="1:12" ht="35.1" customHeight="1">
      <c r="A62" s="120">
        <v>56</v>
      </c>
      <c r="B62" s="120" t="s">
        <v>404</v>
      </c>
      <c r="C62" s="120" t="s">
        <v>499</v>
      </c>
      <c r="D62" s="222" t="s">
        <v>500</v>
      </c>
      <c r="E62" s="120" t="s">
        <v>474</v>
      </c>
      <c r="F62" s="120">
        <v>500000</v>
      </c>
      <c r="G62" s="120">
        <v>924</v>
      </c>
      <c r="H62" s="120"/>
      <c r="I62" s="120">
        <v>924</v>
      </c>
      <c r="J62" s="120"/>
      <c r="K62" s="120"/>
      <c r="L62" s="120">
        <v>924</v>
      </c>
    </row>
    <row r="63" spans="1:12" ht="35.1" customHeight="1">
      <c r="A63" s="120">
        <v>57</v>
      </c>
      <c r="B63" s="120" t="s">
        <v>404</v>
      </c>
      <c r="C63" s="120" t="s">
        <v>436</v>
      </c>
      <c r="D63" s="222" t="s">
        <v>437</v>
      </c>
      <c r="E63" s="120" t="s">
        <v>438</v>
      </c>
      <c r="F63" s="120">
        <v>70000</v>
      </c>
      <c r="G63" s="120">
        <v>7875.49</v>
      </c>
      <c r="H63" s="120"/>
      <c r="I63" s="120">
        <v>7875.49</v>
      </c>
      <c r="J63" s="120"/>
      <c r="K63" s="120"/>
      <c r="L63" s="120">
        <v>7875.49</v>
      </c>
    </row>
    <row r="64" spans="1:12" ht="35.1" customHeight="1">
      <c r="A64" s="120">
        <v>58</v>
      </c>
      <c r="B64" s="120" t="s">
        <v>404</v>
      </c>
      <c r="C64" s="120" t="s">
        <v>428</v>
      </c>
      <c r="D64" s="222" t="s">
        <v>466</v>
      </c>
      <c r="E64" s="120" t="s">
        <v>430</v>
      </c>
      <c r="F64" s="120">
        <v>120000</v>
      </c>
      <c r="G64" s="120">
        <v>20340</v>
      </c>
      <c r="H64" s="120"/>
      <c r="I64" s="120">
        <v>20340</v>
      </c>
      <c r="J64" s="120"/>
      <c r="K64" s="120"/>
      <c r="L64" s="120">
        <v>20340</v>
      </c>
    </row>
    <row r="65" spans="1:12" ht="35.1" customHeight="1">
      <c r="A65" s="120">
        <v>59</v>
      </c>
      <c r="B65" s="120" t="s">
        <v>404</v>
      </c>
      <c r="C65" s="120" t="s">
        <v>501</v>
      </c>
      <c r="D65" s="222" t="s">
        <v>502</v>
      </c>
      <c r="E65" s="120" t="s">
        <v>494</v>
      </c>
      <c r="F65" s="120">
        <v>2600000</v>
      </c>
      <c r="G65" s="120">
        <v>2600000</v>
      </c>
      <c r="H65" s="120"/>
      <c r="I65" s="120">
        <v>2600000</v>
      </c>
      <c r="J65" s="120"/>
      <c r="K65" s="120"/>
      <c r="L65" s="120">
        <v>2600000</v>
      </c>
    </row>
    <row r="66" spans="1:12" ht="35.1" customHeight="1">
      <c r="A66" s="120">
        <v>60</v>
      </c>
      <c r="B66" s="120" t="s">
        <v>404</v>
      </c>
      <c r="C66" s="120" t="s">
        <v>503</v>
      </c>
      <c r="D66" s="222" t="s">
        <v>504</v>
      </c>
      <c r="E66" s="120" t="s">
        <v>505</v>
      </c>
      <c r="F66" s="120">
        <v>100000</v>
      </c>
      <c r="G66" s="120">
        <v>100000</v>
      </c>
      <c r="H66" s="120"/>
      <c r="I66" s="120">
        <v>100000</v>
      </c>
      <c r="J66" s="120"/>
      <c r="K66" s="120"/>
      <c r="L66" s="120">
        <v>100000</v>
      </c>
    </row>
    <row r="67" spans="1:12" ht="35.1" customHeight="1">
      <c r="A67" s="120">
        <v>61</v>
      </c>
      <c r="B67" s="120" t="s">
        <v>404</v>
      </c>
      <c r="C67" s="120" t="s">
        <v>445</v>
      </c>
      <c r="D67" s="222" t="s">
        <v>506</v>
      </c>
      <c r="E67" s="120" t="s">
        <v>507</v>
      </c>
      <c r="F67" s="120">
        <v>600000</v>
      </c>
      <c r="G67" s="120">
        <v>13000</v>
      </c>
      <c r="H67" s="120"/>
      <c r="I67" s="120">
        <v>13000</v>
      </c>
      <c r="J67" s="120"/>
      <c r="K67" s="120"/>
      <c r="L67" s="120">
        <v>13000</v>
      </c>
    </row>
    <row r="68" spans="1:12" ht="35.1" customHeight="1">
      <c r="A68" s="120">
        <v>62</v>
      </c>
      <c r="B68" s="120" t="s">
        <v>404</v>
      </c>
      <c r="C68" s="120" t="s">
        <v>503</v>
      </c>
      <c r="D68" s="222" t="s">
        <v>508</v>
      </c>
      <c r="E68" s="120" t="s">
        <v>505</v>
      </c>
      <c r="F68" s="120">
        <v>200000</v>
      </c>
      <c r="G68" s="120">
        <v>200000</v>
      </c>
      <c r="H68" s="120"/>
      <c r="I68" s="120">
        <v>200000</v>
      </c>
      <c r="J68" s="120"/>
      <c r="K68" s="120"/>
      <c r="L68" s="120">
        <v>200000</v>
      </c>
    </row>
    <row r="69" spans="1:12" ht="35.1" customHeight="1">
      <c r="A69" s="120">
        <v>63</v>
      </c>
      <c r="B69" s="120" t="s">
        <v>404</v>
      </c>
      <c r="C69" s="120" t="s">
        <v>436</v>
      </c>
      <c r="D69" s="222" t="s">
        <v>509</v>
      </c>
      <c r="E69" s="120" t="s">
        <v>510</v>
      </c>
      <c r="F69" s="120">
        <v>160000</v>
      </c>
      <c r="G69" s="120">
        <v>160000</v>
      </c>
      <c r="H69" s="120"/>
      <c r="I69" s="120">
        <v>160000</v>
      </c>
      <c r="J69" s="120"/>
      <c r="K69" s="120"/>
      <c r="L69" s="120">
        <v>160000</v>
      </c>
    </row>
    <row r="70" spans="1:12" ht="35.1" customHeight="1">
      <c r="A70" s="120">
        <v>64</v>
      </c>
      <c r="B70" s="120" t="s">
        <v>404</v>
      </c>
      <c r="C70" s="120" t="s">
        <v>428</v>
      </c>
      <c r="D70" s="222" t="s">
        <v>466</v>
      </c>
      <c r="E70" s="120" t="s">
        <v>430</v>
      </c>
      <c r="F70" s="120">
        <v>15000</v>
      </c>
      <c r="G70" s="120">
        <v>15000</v>
      </c>
      <c r="H70" s="120"/>
      <c r="I70" s="120">
        <v>15000</v>
      </c>
      <c r="J70" s="120"/>
      <c r="K70" s="120"/>
      <c r="L70" s="120">
        <v>15000</v>
      </c>
    </row>
    <row r="71" spans="1:12" ht="35.1" customHeight="1">
      <c r="A71" s="120">
        <v>65</v>
      </c>
      <c r="B71" s="120" t="s">
        <v>404</v>
      </c>
      <c r="C71" s="120" t="s">
        <v>511</v>
      </c>
      <c r="D71" s="222" t="s">
        <v>512</v>
      </c>
      <c r="E71" s="120" t="s">
        <v>456</v>
      </c>
      <c r="F71" s="120">
        <v>4860000</v>
      </c>
      <c r="G71" s="120">
        <v>4860000</v>
      </c>
      <c r="H71" s="120"/>
      <c r="I71" s="120">
        <v>4860000</v>
      </c>
      <c r="J71" s="120"/>
      <c r="K71" s="120"/>
      <c r="L71" s="120">
        <v>4860000</v>
      </c>
    </row>
    <row r="72" spans="1:12" ht="35.1" customHeight="1">
      <c r="A72" s="120">
        <v>66</v>
      </c>
      <c r="B72" s="120" t="s">
        <v>404</v>
      </c>
      <c r="C72" s="120" t="s">
        <v>513</v>
      </c>
      <c r="D72" s="222" t="s">
        <v>514</v>
      </c>
      <c r="E72" s="120" t="s">
        <v>444</v>
      </c>
      <c r="F72" s="120">
        <v>180000</v>
      </c>
      <c r="G72" s="120">
        <v>180000</v>
      </c>
      <c r="H72" s="120"/>
      <c r="I72" s="120">
        <v>180000</v>
      </c>
      <c r="J72" s="120"/>
      <c r="K72" s="120"/>
      <c r="L72" s="120">
        <v>180000</v>
      </c>
    </row>
    <row r="73" spans="1:12" ht="35.1" customHeight="1">
      <c r="A73" s="120">
        <v>67</v>
      </c>
      <c r="B73" s="120" t="s">
        <v>404</v>
      </c>
      <c r="C73" s="120" t="s">
        <v>515</v>
      </c>
      <c r="D73" s="222" t="s">
        <v>516</v>
      </c>
      <c r="E73" s="120" t="s">
        <v>459</v>
      </c>
      <c r="F73" s="120">
        <v>3640000</v>
      </c>
      <c r="G73" s="120">
        <v>3640000</v>
      </c>
      <c r="H73" s="120"/>
      <c r="I73" s="120">
        <v>3640000</v>
      </c>
      <c r="J73" s="120"/>
      <c r="K73" s="120"/>
      <c r="L73" s="120">
        <v>3640000</v>
      </c>
    </row>
    <row r="74" spans="1:12" ht="35.1" customHeight="1">
      <c r="A74" s="120">
        <v>68</v>
      </c>
      <c r="B74" s="120" t="s">
        <v>404</v>
      </c>
      <c r="C74" s="120" t="s">
        <v>517</v>
      </c>
      <c r="D74" s="222" t="s">
        <v>518</v>
      </c>
      <c r="E74" s="120" t="s">
        <v>519</v>
      </c>
      <c r="F74" s="120">
        <v>450000</v>
      </c>
      <c r="G74" s="120">
        <v>450000</v>
      </c>
      <c r="H74" s="120"/>
      <c r="I74" s="120">
        <v>450000</v>
      </c>
      <c r="J74" s="120"/>
      <c r="K74" s="120"/>
      <c r="L74" s="120">
        <v>450000</v>
      </c>
    </row>
    <row r="75" spans="1:12" ht="35.1" customHeight="1">
      <c r="A75" s="120">
        <v>69</v>
      </c>
      <c r="B75" s="120" t="s">
        <v>404</v>
      </c>
      <c r="C75" s="120" t="s">
        <v>454</v>
      </c>
      <c r="D75" s="222" t="s">
        <v>455</v>
      </c>
      <c r="E75" s="120" t="s">
        <v>520</v>
      </c>
      <c r="F75" s="120">
        <v>100000</v>
      </c>
      <c r="G75" s="120">
        <v>100000</v>
      </c>
      <c r="H75" s="120"/>
      <c r="I75" s="120">
        <v>100000</v>
      </c>
      <c r="J75" s="120"/>
      <c r="K75" s="120"/>
      <c r="L75" s="120">
        <v>100000</v>
      </c>
    </row>
    <row r="76" spans="1:12" ht="35.1" customHeight="1">
      <c r="A76" s="120">
        <v>70</v>
      </c>
      <c r="B76" s="120" t="s">
        <v>404</v>
      </c>
      <c r="C76" s="120" t="s">
        <v>521</v>
      </c>
      <c r="D76" s="222" t="s">
        <v>522</v>
      </c>
      <c r="E76" s="120" t="s">
        <v>523</v>
      </c>
      <c r="F76" s="120">
        <v>1900000</v>
      </c>
      <c r="G76" s="120">
        <v>1900000</v>
      </c>
      <c r="H76" s="120"/>
      <c r="I76" s="120">
        <v>1900000</v>
      </c>
      <c r="J76" s="120"/>
      <c r="K76" s="120"/>
      <c r="L76" s="120">
        <v>1900000</v>
      </c>
    </row>
    <row r="77" spans="1:12" ht="35.1" customHeight="1">
      <c r="A77" s="120">
        <v>71</v>
      </c>
      <c r="B77" s="120" t="s">
        <v>404</v>
      </c>
      <c r="C77" s="120" t="s">
        <v>436</v>
      </c>
      <c r="D77" s="222" t="s">
        <v>509</v>
      </c>
      <c r="E77" s="120" t="s">
        <v>510</v>
      </c>
      <c r="F77" s="120">
        <v>21840</v>
      </c>
      <c r="G77" s="120">
        <v>21840</v>
      </c>
      <c r="H77" s="120"/>
      <c r="I77" s="120">
        <v>21840</v>
      </c>
      <c r="J77" s="120"/>
      <c r="K77" s="120"/>
      <c r="L77" s="120">
        <v>21840</v>
      </c>
    </row>
    <row r="78" spans="1:12" ht="35.1" customHeight="1">
      <c r="A78" s="120">
        <v>72</v>
      </c>
      <c r="B78" s="120" t="s">
        <v>404</v>
      </c>
      <c r="C78" s="120" t="s">
        <v>517</v>
      </c>
      <c r="D78" s="222" t="s">
        <v>518</v>
      </c>
      <c r="E78" s="120" t="s">
        <v>519</v>
      </c>
      <c r="F78" s="120">
        <v>250000</v>
      </c>
      <c r="G78" s="120">
        <v>250000</v>
      </c>
      <c r="H78" s="120"/>
      <c r="I78" s="120">
        <v>250000</v>
      </c>
      <c r="J78" s="120"/>
      <c r="K78" s="120"/>
      <c r="L78" s="120">
        <v>250000</v>
      </c>
    </row>
    <row r="79" spans="1:12" ht="35.1" customHeight="1">
      <c r="A79" s="120">
        <v>73</v>
      </c>
      <c r="B79" s="120" t="s">
        <v>404</v>
      </c>
      <c r="C79" s="120" t="s">
        <v>526</v>
      </c>
      <c r="D79" s="222" t="s">
        <v>527</v>
      </c>
      <c r="E79" s="120" t="s">
        <v>528</v>
      </c>
      <c r="F79" s="120">
        <v>50000</v>
      </c>
      <c r="G79" s="120">
        <v>37260</v>
      </c>
      <c r="H79" s="120"/>
      <c r="I79" s="120">
        <v>37260</v>
      </c>
      <c r="J79" s="120"/>
      <c r="K79" s="120"/>
      <c r="L79" s="120">
        <v>37260</v>
      </c>
    </row>
    <row r="80" spans="1:12" ht="35.1" customHeight="1">
      <c r="A80" s="120">
        <v>74</v>
      </c>
      <c r="B80" s="120" t="s">
        <v>404</v>
      </c>
      <c r="C80" s="120" t="s">
        <v>428</v>
      </c>
      <c r="D80" s="222" t="s">
        <v>429</v>
      </c>
      <c r="E80" s="120" t="s">
        <v>430</v>
      </c>
      <c r="F80" s="120">
        <v>110000</v>
      </c>
      <c r="G80" s="120">
        <v>110000</v>
      </c>
      <c r="H80" s="120"/>
      <c r="I80" s="120">
        <v>110000</v>
      </c>
      <c r="J80" s="120"/>
      <c r="K80" s="120"/>
      <c r="L80" s="120">
        <v>110000</v>
      </c>
    </row>
    <row r="81" spans="1:12" ht="35.1" customHeight="1">
      <c r="A81" s="120">
        <v>75</v>
      </c>
      <c r="B81" s="120" t="s">
        <v>404</v>
      </c>
      <c r="C81" s="120" t="s">
        <v>492</v>
      </c>
      <c r="D81" s="222" t="s">
        <v>493</v>
      </c>
      <c r="E81" s="120" t="s">
        <v>494</v>
      </c>
      <c r="F81" s="120">
        <v>400000</v>
      </c>
      <c r="G81" s="120">
        <v>400000</v>
      </c>
      <c r="H81" s="120"/>
      <c r="I81" s="120">
        <v>400000</v>
      </c>
      <c r="J81" s="120"/>
      <c r="K81" s="120"/>
      <c r="L81" s="120">
        <v>400000</v>
      </c>
    </row>
    <row r="82" spans="1:12" ht="35.1" customHeight="1">
      <c r="A82" s="120">
        <v>76</v>
      </c>
      <c r="B82" s="120" t="s">
        <v>404</v>
      </c>
      <c r="C82" s="120" t="s">
        <v>503</v>
      </c>
      <c r="D82" s="222" t="s">
        <v>504</v>
      </c>
      <c r="E82" s="120" t="s">
        <v>505</v>
      </c>
      <c r="F82" s="120">
        <v>260000</v>
      </c>
      <c r="G82" s="120">
        <v>260000</v>
      </c>
      <c r="H82" s="120"/>
      <c r="I82" s="120">
        <v>260000</v>
      </c>
      <c r="J82" s="120"/>
      <c r="K82" s="120"/>
      <c r="L82" s="120">
        <v>260000</v>
      </c>
    </row>
    <row r="83" spans="1:12" ht="35.1" customHeight="1">
      <c r="A83" s="120">
        <v>77</v>
      </c>
      <c r="B83" s="120" t="s">
        <v>404</v>
      </c>
      <c r="C83" s="120" t="s">
        <v>503</v>
      </c>
      <c r="D83" s="222" t="s">
        <v>508</v>
      </c>
      <c r="E83" s="120" t="s">
        <v>505</v>
      </c>
      <c r="F83" s="120">
        <v>150000</v>
      </c>
      <c r="G83" s="120">
        <v>150000</v>
      </c>
      <c r="H83" s="120"/>
      <c r="I83" s="120">
        <v>150000</v>
      </c>
      <c r="J83" s="120"/>
      <c r="K83" s="120"/>
      <c r="L83" s="120">
        <v>150000</v>
      </c>
    </row>
    <row r="84" spans="1:12" ht="35.1" customHeight="1">
      <c r="A84" s="120">
        <v>78</v>
      </c>
      <c r="B84" s="120" t="s">
        <v>404</v>
      </c>
      <c r="C84" s="120" t="s">
        <v>454</v>
      </c>
      <c r="D84" s="222" t="s">
        <v>455</v>
      </c>
      <c r="E84" s="120" t="s">
        <v>456</v>
      </c>
      <c r="F84" s="120">
        <v>100000</v>
      </c>
      <c r="G84" s="120">
        <v>100000</v>
      </c>
      <c r="H84" s="120"/>
      <c r="I84" s="120">
        <v>100000</v>
      </c>
      <c r="J84" s="120"/>
      <c r="K84" s="120"/>
      <c r="L84" s="120">
        <v>100000</v>
      </c>
    </row>
    <row r="85" spans="1:12" ht="35.1" customHeight="1">
      <c r="A85" s="120">
        <v>79</v>
      </c>
      <c r="B85" s="120" t="s">
        <v>404</v>
      </c>
      <c r="C85" s="120" t="s">
        <v>529</v>
      </c>
      <c r="D85" s="222" t="s">
        <v>530</v>
      </c>
      <c r="E85" s="120" t="s">
        <v>531</v>
      </c>
      <c r="F85" s="120">
        <v>40000</v>
      </c>
      <c r="G85" s="120">
        <v>40000</v>
      </c>
      <c r="H85" s="120"/>
      <c r="I85" s="120">
        <v>40000</v>
      </c>
      <c r="J85" s="120"/>
      <c r="K85" s="120"/>
      <c r="L85" s="120">
        <v>40000</v>
      </c>
    </row>
    <row r="86" spans="1:12" s="247" customFormat="1" ht="35.1" customHeight="1">
      <c r="A86" s="244">
        <v>80</v>
      </c>
      <c r="B86" s="244" t="s">
        <v>404</v>
      </c>
      <c r="C86" s="244" t="s">
        <v>425</v>
      </c>
      <c r="D86" s="278" t="s">
        <v>426</v>
      </c>
      <c r="E86" s="244" t="s">
        <v>427</v>
      </c>
      <c r="F86" s="244">
        <v>150000</v>
      </c>
      <c r="G86" s="244">
        <v>55511</v>
      </c>
      <c r="H86" s="244"/>
      <c r="I86" s="244">
        <f>75511-20000</f>
        <v>55511</v>
      </c>
      <c r="J86" s="244"/>
      <c r="K86" s="244"/>
      <c r="L86" s="244">
        <v>55511</v>
      </c>
    </row>
    <row r="87" spans="1:12" ht="35.1" customHeight="1">
      <c r="A87" s="120">
        <v>81</v>
      </c>
      <c r="B87" s="120" t="s">
        <v>404</v>
      </c>
      <c r="C87" s="120" t="s">
        <v>532</v>
      </c>
      <c r="D87" s="222" t="s">
        <v>533</v>
      </c>
      <c r="E87" s="120" t="s">
        <v>534</v>
      </c>
      <c r="F87" s="120">
        <v>3810000</v>
      </c>
      <c r="G87" s="120">
        <v>3810000</v>
      </c>
      <c r="H87" s="120"/>
      <c r="I87" s="120">
        <v>3810000</v>
      </c>
      <c r="J87" s="120"/>
      <c r="K87" s="120"/>
      <c r="L87" s="120">
        <v>3810000</v>
      </c>
    </row>
    <row r="88" spans="1:12" ht="35.1" customHeight="1">
      <c r="A88" s="120">
        <v>82</v>
      </c>
      <c r="B88" s="120" t="s">
        <v>404</v>
      </c>
      <c r="C88" s="120" t="s">
        <v>535</v>
      </c>
      <c r="D88" s="222" t="s">
        <v>536</v>
      </c>
      <c r="E88" s="120" t="s">
        <v>537</v>
      </c>
      <c r="F88" s="120">
        <v>520000</v>
      </c>
      <c r="G88" s="120">
        <v>520000</v>
      </c>
      <c r="H88" s="120"/>
      <c r="I88" s="120">
        <v>520000</v>
      </c>
      <c r="J88" s="120"/>
      <c r="K88" s="120"/>
      <c r="L88" s="120">
        <v>520000</v>
      </c>
    </row>
    <row r="89" spans="1:12" ht="35.1" customHeight="1">
      <c r="A89" s="120">
        <v>83</v>
      </c>
      <c r="B89" s="120" t="s">
        <v>404</v>
      </c>
      <c r="C89" s="120" t="s">
        <v>425</v>
      </c>
      <c r="D89" s="222" t="s">
        <v>426</v>
      </c>
      <c r="E89" s="120" t="s">
        <v>427</v>
      </c>
      <c r="F89" s="120">
        <v>100000</v>
      </c>
      <c r="G89" s="120">
        <v>75826.31</v>
      </c>
      <c r="H89" s="120"/>
      <c r="I89" s="120">
        <v>75826.31</v>
      </c>
      <c r="J89" s="120"/>
      <c r="K89" s="120"/>
      <c r="L89" s="120">
        <v>75826.31</v>
      </c>
    </row>
    <row r="90" spans="1:12" ht="35.1" customHeight="1">
      <c r="A90" s="120">
        <v>84</v>
      </c>
      <c r="B90" s="120" t="s">
        <v>404</v>
      </c>
      <c r="C90" s="120" t="s">
        <v>538</v>
      </c>
      <c r="D90" s="222" t="s">
        <v>539</v>
      </c>
      <c r="E90" s="120" t="s">
        <v>505</v>
      </c>
      <c r="F90" s="120">
        <v>2573100</v>
      </c>
      <c r="G90" s="120">
        <v>1638100</v>
      </c>
      <c r="H90" s="120"/>
      <c r="I90" s="120">
        <v>1638100</v>
      </c>
      <c r="J90" s="120"/>
      <c r="K90" s="120"/>
      <c r="L90" s="120">
        <v>1638100</v>
      </c>
    </row>
    <row r="91" spans="1:12" ht="35.1" customHeight="1">
      <c r="A91" s="120">
        <v>85</v>
      </c>
      <c r="B91" s="120" t="s">
        <v>404</v>
      </c>
      <c r="C91" s="120" t="s">
        <v>410</v>
      </c>
      <c r="D91" s="222" t="s">
        <v>540</v>
      </c>
      <c r="E91" s="120" t="s">
        <v>541</v>
      </c>
      <c r="F91" s="120">
        <v>90000</v>
      </c>
      <c r="G91" s="120">
        <v>90000</v>
      </c>
      <c r="H91" s="120"/>
      <c r="I91" s="120">
        <v>90000</v>
      </c>
      <c r="J91" s="120"/>
      <c r="K91" s="120"/>
      <c r="L91" s="120">
        <v>90000</v>
      </c>
    </row>
    <row r="92" spans="1:12" ht="35.1" customHeight="1">
      <c r="A92" s="120">
        <v>86</v>
      </c>
      <c r="B92" s="120" t="s">
        <v>404</v>
      </c>
      <c r="C92" s="120" t="s">
        <v>495</v>
      </c>
      <c r="D92" s="222" t="s">
        <v>496</v>
      </c>
      <c r="E92" s="120" t="s">
        <v>497</v>
      </c>
      <c r="F92" s="120">
        <v>100000</v>
      </c>
      <c r="G92" s="120">
        <v>100000</v>
      </c>
      <c r="H92" s="120"/>
      <c r="I92" s="120">
        <v>100000</v>
      </c>
      <c r="J92" s="120"/>
      <c r="K92" s="120"/>
      <c r="L92" s="120">
        <v>100000</v>
      </c>
    </row>
    <row r="93" spans="1:12" ht="35.1" customHeight="1">
      <c r="A93" s="120">
        <v>87</v>
      </c>
      <c r="B93" s="120" t="s">
        <v>404</v>
      </c>
      <c r="C93" s="120" t="s">
        <v>433</v>
      </c>
      <c r="D93" s="222" t="s">
        <v>434</v>
      </c>
      <c r="E93" s="120" t="s">
        <v>542</v>
      </c>
      <c r="F93" s="120">
        <v>1250000</v>
      </c>
      <c r="G93" s="120">
        <v>1250000</v>
      </c>
      <c r="H93" s="120"/>
      <c r="I93" s="120">
        <v>1250000</v>
      </c>
      <c r="J93" s="120"/>
      <c r="K93" s="120"/>
      <c r="L93" s="120">
        <v>1250000</v>
      </c>
    </row>
    <row r="94" spans="1:12" ht="35.1" customHeight="1">
      <c r="A94" s="120">
        <v>88</v>
      </c>
      <c r="B94" s="120" t="s">
        <v>404</v>
      </c>
      <c r="C94" s="120" t="s">
        <v>433</v>
      </c>
      <c r="D94" s="222" t="s">
        <v>434</v>
      </c>
      <c r="E94" s="120" t="s">
        <v>543</v>
      </c>
      <c r="F94" s="120">
        <v>2500000</v>
      </c>
      <c r="G94" s="120">
        <v>2500000</v>
      </c>
      <c r="H94" s="120"/>
      <c r="I94" s="120">
        <v>2500000</v>
      </c>
      <c r="J94" s="120"/>
      <c r="K94" s="120"/>
      <c r="L94" s="120">
        <v>2500000</v>
      </c>
    </row>
    <row r="95" spans="1:12" ht="35.1" customHeight="1">
      <c r="A95" s="120">
        <v>89</v>
      </c>
      <c r="B95" s="120" t="s">
        <v>404</v>
      </c>
      <c r="C95" s="120" t="s">
        <v>410</v>
      </c>
      <c r="D95" s="222" t="s">
        <v>411</v>
      </c>
      <c r="E95" s="120" t="s">
        <v>412</v>
      </c>
      <c r="F95" s="120">
        <v>4000000</v>
      </c>
      <c r="G95" s="120">
        <v>2520779</v>
      </c>
      <c r="H95" s="120"/>
      <c r="I95" s="120">
        <v>2520779</v>
      </c>
      <c r="J95" s="120"/>
      <c r="K95" s="120"/>
      <c r="L95" s="120">
        <v>2520779</v>
      </c>
    </row>
    <row r="96" spans="1:12" ht="35.1" customHeight="1">
      <c r="A96" s="120">
        <v>90</v>
      </c>
      <c r="B96" s="120" t="s">
        <v>404</v>
      </c>
      <c r="C96" s="120" t="s">
        <v>511</v>
      </c>
      <c r="D96" s="222" t="s">
        <v>512</v>
      </c>
      <c r="E96" s="120" t="s">
        <v>456</v>
      </c>
      <c r="F96" s="120">
        <v>150000</v>
      </c>
      <c r="G96" s="120">
        <v>150000</v>
      </c>
      <c r="H96" s="120"/>
      <c r="I96" s="120">
        <v>150000</v>
      </c>
      <c r="J96" s="120"/>
      <c r="K96" s="120"/>
      <c r="L96" s="120">
        <v>150000</v>
      </c>
    </row>
    <row r="97" spans="1:12" ht="35.1" customHeight="1">
      <c r="A97" s="120">
        <v>91</v>
      </c>
      <c r="B97" s="120" t="s">
        <v>404</v>
      </c>
      <c r="C97" s="120" t="s">
        <v>410</v>
      </c>
      <c r="D97" s="222" t="s">
        <v>482</v>
      </c>
      <c r="E97" s="120" t="s">
        <v>412</v>
      </c>
      <c r="F97" s="120">
        <v>8420000</v>
      </c>
      <c r="G97" s="120">
        <v>8420000</v>
      </c>
      <c r="H97" s="120"/>
      <c r="I97" s="120">
        <v>8420000</v>
      </c>
      <c r="J97" s="120"/>
      <c r="K97" s="120"/>
      <c r="L97" s="120">
        <v>8420000</v>
      </c>
    </row>
    <row r="98" spans="1:12" ht="35.1" customHeight="1">
      <c r="A98" s="120">
        <v>92</v>
      </c>
      <c r="B98" s="120" t="s">
        <v>404</v>
      </c>
      <c r="C98" s="120" t="s">
        <v>526</v>
      </c>
      <c r="D98" s="222" t="s">
        <v>544</v>
      </c>
      <c r="E98" s="120" t="s">
        <v>528</v>
      </c>
      <c r="F98" s="120">
        <v>97500</v>
      </c>
      <c r="G98" s="120">
        <v>3590.73</v>
      </c>
      <c r="H98" s="120"/>
      <c r="I98" s="120">
        <v>3590.73</v>
      </c>
      <c r="J98" s="120"/>
      <c r="K98" s="120"/>
      <c r="L98" s="120">
        <v>3590.73</v>
      </c>
    </row>
    <row r="99" spans="1:12" ht="35.1" customHeight="1">
      <c r="A99" s="120">
        <v>93</v>
      </c>
      <c r="B99" s="120" t="s">
        <v>404</v>
      </c>
      <c r="C99" s="120" t="s">
        <v>410</v>
      </c>
      <c r="D99" s="222" t="s">
        <v>545</v>
      </c>
      <c r="E99" s="120" t="s">
        <v>478</v>
      </c>
      <c r="F99" s="120">
        <v>90000</v>
      </c>
      <c r="G99" s="120">
        <v>90000</v>
      </c>
      <c r="H99" s="120"/>
      <c r="I99" s="120">
        <v>90000</v>
      </c>
      <c r="J99" s="120"/>
      <c r="K99" s="120"/>
      <c r="L99" s="120">
        <v>90000</v>
      </c>
    </row>
    <row r="100" spans="1:12" ht="35.1" customHeight="1">
      <c r="A100" s="120">
        <v>94</v>
      </c>
      <c r="B100" s="120" t="s">
        <v>404</v>
      </c>
      <c r="C100" s="120" t="s">
        <v>546</v>
      </c>
      <c r="D100" s="222" t="s">
        <v>547</v>
      </c>
      <c r="E100" s="120" t="s">
        <v>548</v>
      </c>
      <c r="F100" s="120">
        <v>456600</v>
      </c>
      <c r="G100" s="120">
        <v>456600</v>
      </c>
      <c r="H100" s="120"/>
      <c r="I100" s="120">
        <v>456600</v>
      </c>
      <c r="J100" s="120"/>
      <c r="K100" s="120"/>
      <c r="L100" s="120">
        <v>456600</v>
      </c>
    </row>
    <row r="101" spans="1:12" ht="35.1" customHeight="1">
      <c r="A101" s="120">
        <v>95</v>
      </c>
      <c r="B101" s="120" t="s">
        <v>404</v>
      </c>
      <c r="C101" s="120" t="s">
        <v>549</v>
      </c>
      <c r="D101" s="222" t="s">
        <v>550</v>
      </c>
      <c r="E101" s="120" t="s">
        <v>551</v>
      </c>
      <c r="F101" s="120">
        <v>1000000</v>
      </c>
      <c r="G101" s="120">
        <v>1000000</v>
      </c>
      <c r="H101" s="120"/>
      <c r="I101" s="120">
        <v>1000000</v>
      </c>
      <c r="J101" s="120"/>
      <c r="K101" s="120"/>
      <c r="L101" s="120">
        <v>1000000</v>
      </c>
    </row>
    <row r="102" spans="1:12" ht="35.1" customHeight="1">
      <c r="A102" s="120">
        <v>96</v>
      </c>
      <c r="B102" s="120" t="s">
        <v>404</v>
      </c>
      <c r="C102" s="120" t="s">
        <v>410</v>
      </c>
      <c r="D102" s="222" t="s">
        <v>477</v>
      </c>
      <c r="E102" s="120" t="s">
        <v>478</v>
      </c>
      <c r="F102" s="120">
        <v>3000</v>
      </c>
      <c r="G102" s="120">
        <v>3000</v>
      </c>
      <c r="H102" s="120"/>
      <c r="I102" s="120">
        <v>3000</v>
      </c>
      <c r="J102" s="120"/>
      <c r="K102" s="120"/>
      <c r="L102" s="120">
        <v>3000</v>
      </c>
    </row>
    <row r="103" spans="1:12" ht="35.1" customHeight="1">
      <c r="A103" s="120">
        <v>97</v>
      </c>
      <c r="B103" s="120" t="s">
        <v>404</v>
      </c>
      <c r="C103" s="120" t="s">
        <v>436</v>
      </c>
      <c r="D103" s="222" t="s">
        <v>437</v>
      </c>
      <c r="E103" s="120" t="s">
        <v>438</v>
      </c>
      <c r="F103" s="120">
        <v>350000</v>
      </c>
      <c r="G103" s="120">
        <v>160816</v>
      </c>
      <c r="H103" s="120"/>
      <c r="I103" s="120">
        <v>160816</v>
      </c>
      <c r="J103" s="120"/>
      <c r="K103" s="120"/>
      <c r="L103" s="120">
        <v>160816</v>
      </c>
    </row>
    <row r="104" spans="1:12" ht="35.1" customHeight="1">
      <c r="A104" s="120">
        <v>98</v>
      </c>
      <c r="B104" s="120" t="s">
        <v>404</v>
      </c>
      <c r="C104" s="120" t="s">
        <v>503</v>
      </c>
      <c r="D104" s="222" t="s">
        <v>504</v>
      </c>
      <c r="E104" s="120" t="s">
        <v>505</v>
      </c>
      <c r="F104" s="120">
        <v>150000</v>
      </c>
      <c r="G104" s="120">
        <v>150000</v>
      </c>
      <c r="H104" s="120"/>
      <c r="I104" s="120">
        <v>150000</v>
      </c>
      <c r="J104" s="120"/>
      <c r="K104" s="120"/>
      <c r="L104" s="120">
        <v>150000</v>
      </c>
    </row>
    <row r="105" spans="1:12" s="247" customFormat="1" ht="35.1" customHeight="1">
      <c r="A105" s="244">
        <v>99</v>
      </c>
      <c r="B105" s="244" t="s">
        <v>404</v>
      </c>
      <c r="C105" s="244" t="s">
        <v>425</v>
      </c>
      <c r="D105" s="278" t="s">
        <v>524</v>
      </c>
      <c r="E105" s="244" t="s">
        <v>525</v>
      </c>
      <c r="F105" s="244">
        <v>50000</v>
      </c>
      <c r="G105" s="244">
        <v>40000</v>
      </c>
      <c r="H105" s="244"/>
      <c r="I105" s="244">
        <f>50000-10000</f>
        <v>40000</v>
      </c>
      <c r="J105" s="244"/>
      <c r="K105" s="244"/>
      <c r="L105" s="244">
        <v>40000</v>
      </c>
    </row>
    <row r="106" spans="1:12" ht="35.1" customHeight="1">
      <c r="A106" s="120">
        <v>100</v>
      </c>
      <c r="B106" s="120" t="s">
        <v>404</v>
      </c>
      <c r="C106" s="120" t="s">
        <v>552</v>
      </c>
      <c r="D106" s="222" t="s">
        <v>553</v>
      </c>
      <c r="E106" s="120" t="s">
        <v>554</v>
      </c>
      <c r="F106" s="120">
        <v>79844</v>
      </c>
      <c r="G106" s="120">
        <v>79844</v>
      </c>
      <c r="H106" s="120"/>
      <c r="I106" s="120">
        <v>79844</v>
      </c>
      <c r="J106" s="120"/>
      <c r="K106" s="120"/>
      <c r="L106" s="120">
        <v>79844</v>
      </c>
    </row>
    <row r="107" spans="1:12" ht="35.1" customHeight="1">
      <c r="A107" s="120">
        <v>101</v>
      </c>
      <c r="B107" s="120" t="s">
        <v>404</v>
      </c>
      <c r="C107" s="120" t="s">
        <v>555</v>
      </c>
      <c r="D107" s="222" t="s">
        <v>556</v>
      </c>
      <c r="E107" s="120" t="s">
        <v>430</v>
      </c>
      <c r="F107" s="120">
        <v>210000</v>
      </c>
      <c r="G107" s="120">
        <v>210000</v>
      </c>
      <c r="H107" s="120"/>
      <c r="I107" s="120">
        <v>210000</v>
      </c>
      <c r="J107" s="120"/>
      <c r="K107" s="120"/>
      <c r="L107" s="120">
        <v>210000</v>
      </c>
    </row>
    <row r="108" spans="1:12" ht="35.1" customHeight="1">
      <c r="A108" s="120">
        <v>102</v>
      </c>
      <c r="B108" s="120" t="s">
        <v>404</v>
      </c>
      <c r="C108" s="120" t="s">
        <v>445</v>
      </c>
      <c r="D108" s="222" t="s">
        <v>557</v>
      </c>
      <c r="E108" s="120" t="s">
        <v>558</v>
      </c>
      <c r="F108" s="120">
        <v>47000</v>
      </c>
      <c r="G108" s="120">
        <v>47000</v>
      </c>
      <c r="H108" s="120"/>
      <c r="I108" s="120">
        <v>47000</v>
      </c>
      <c r="J108" s="120"/>
      <c r="K108" s="120"/>
      <c r="L108" s="120">
        <v>47000</v>
      </c>
    </row>
    <row r="109" spans="1:12" ht="35.1" customHeight="1">
      <c r="A109" s="120">
        <v>103</v>
      </c>
      <c r="B109" s="120" t="s">
        <v>404</v>
      </c>
      <c r="C109" s="120" t="s">
        <v>503</v>
      </c>
      <c r="D109" s="222" t="s">
        <v>504</v>
      </c>
      <c r="E109" s="120" t="s">
        <v>505</v>
      </c>
      <c r="F109" s="120">
        <v>50000</v>
      </c>
      <c r="G109" s="120">
        <v>50000</v>
      </c>
      <c r="H109" s="120"/>
      <c r="I109" s="120">
        <v>50000</v>
      </c>
      <c r="J109" s="120"/>
      <c r="K109" s="120"/>
      <c r="L109" s="120">
        <v>50000</v>
      </c>
    </row>
    <row r="110" spans="1:12" ht="35.1" customHeight="1">
      <c r="A110" s="120">
        <v>104</v>
      </c>
      <c r="B110" s="120" t="s">
        <v>404</v>
      </c>
      <c r="C110" s="120" t="s">
        <v>559</v>
      </c>
      <c r="D110" s="222" t="s">
        <v>560</v>
      </c>
      <c r="E110" s="120" t="s">
        <v>561</v>
      </c>
      <c r="F110" s="120">
        <v>50000</v>
      </c>
      <c r="G110" s="120">
        <v>50000</v>
      </c>
      <c r="H110" s="120"/>
      <c r="I110" s="120">
        <v>50000</v>
      </c>
      <c r="J110" s="120"/>
      <c r="K110" s="120"/>
      <c r="L110" s="120">
        <v>50000</v>
      </c>
    </row>
    <row r="111" spans="1:12" ht="35.1" customHeight="1">
      <c r="A111" s="120">
        <v>105</v>
      </c>
      <c r="B111" s="120" t="s">
        <v>404</v>
      </c>
      <c r="C111" s="120" t="s">
        <v>410</v>
      </c>
      <c r="D111" s="222" t="s">
        <v>545</v>
      </c>
      <c r="E111" s="120" t="s">
        <v>478</v>
      </c>
      <c r="F111" s="120">
        <v>450000</v>
      </c>
      <c r="G111" s="120">
        <v>450000</v>
      </c>
      <c r="H111" s="120"/>
      <c r="I111" s="120">
        <v>450000</v>
      </c>
      <c r="J111" s="120"/>
      <c r="K111" s="120"/>
      <c r="L111" s="120">
        <v>450000</v>
      </c>
    </row>
    <row r="112" spans="1:12" ht="35.1" customHeight="1">
      <c r="A112" s="120">
        <v>106</v>
      </c>
      <c r="B112" s="120" t="s">
        <v>404</v>
      </c>
      <c r="C112" s="120" t="s">
        <v>410</v>
      </c>
      <c r="D112" s="222" t="s">
        <v>411</v>
      </c>
      <c r="E112" s="120" t="s">
        <v>412</v>
      </c>
      <c r="F112" s="120">
        <v>340000</v>
      </c>
      <c r="G112" s="120">
        <v>340000</v>
      </c>
      <c r="H112" s="120"/>
      <c r="I112" s="120">
        <v>340000</v>
      </c>
      <c r="J112" s="120"/>
      <c r="K112" s="120"/>
      <c r="L112" s="120">
        <v>340000</v>
      </c>
    </row>
    <row r="113" spans="1:12" ht="35.1" customHeight="1">
      <c r="A113" s="120">
        <v>107</v>
      </c>
      <c r="B113" s="120" t="s">
        <v>404</v>
      </c>
      <c r="C113" s="120" t="s">
        <v>495</v>
      </c>
      <c r="D113" s="222" t="s">
        <v>496</v>
      </c>
      <c r="E113" s="120" t="s">
        <v>497</v>
      </c>
      <c r="F113" s="120">
        <v>200000</v>
      </c>
      <c r="G113" s="120">
        <v>200000</v>
      </c>
      <c r="H113" s="120"/>
      <c r="I113" s="120">
        <v>200000</v>
      </c>
      <c r="J113" s="120"/>
      <c r="K113" s="120"/>
      <c r="L113" s="120">
        <v>200000</v>
      </c>
    </row>
    <row r="114" spans="1:12" ht="35.1" customHeight="1">
      <c r="A114" s="120">
        <v>108</v>
      </c>
      <c r="B114" s="120" t="s">
        <v>404</v>
      </c>
      <c r="C114" s="120" t="s">
        <v>410</v>
      </c>
      <c r="D114" s="222" t="s">
        <v>562</v>
      </c>
      <c r="E114" s="120" t="s">
        <v>412</v>
      </c>
      <c r="F114" s="120">
        <v>89364</v>
      </c>
      <c r="G114" s="120">
        <v>89364</v>
      </c>
      <c r="H114" s="120"/>
      <c r="I114" s="120">
        <v>89364</v>
      </c>
      <c r="J114" s="120"/>
      <c r="K114" s="120"/>
      <c r="L114" s="120">
        <v>89364</v>
      </c>
    </row>
    <row r="115" spans="1:12" ht="35.1" customHeight="1">
      <c r="A115" s="120">
        <v>109</v>
      </c>
      <c r="B115" s="120" t="s">
        <v>404</v>
      </c>
      <c r="C115" s="120" t="s">
        <v>436</v>
      </c>
      <c r="D115" s="222" t="s">
        <v>563</v>
      </c>
      <c r="E115" s="120" t="s">
        <v>564</v>
      </c>
      <c r="F115" s="120">
        <v>189000</v>
      </c>
      <c r="G115" s="120">
        <v>9000</v>
      </c>
      <c r="H115" s="120"/>
      <c r="I115" s="120">
        <v>9000</v>
      </c>
      <c r="J115" s="120"/>
      <c r="K115" s="120"/>
      <c r="L115" s="120">
        <v>9000</v>
      </c>
    </row>
    <row r="116" spans="1:12" ht="35.1" customHeight="1">
      <c r="A116" s="120">
        <v>110</v>
      </c>
      <c r="B116" s="120" t="s">
        <v>404</v>
      </c>
      <c r="C116" s="120" t="s">
        <v>419</v>
      </c>
      <c r="D116" s="222" t="s">
        <v>565</v>
      </c>
      <c r="E116" s="120" t="s">
        <v>566</v>
      </c>
      <c r="F116" s="120">
        <v>137200</v>
      </c>
      <c r="G116" s="120">
        <v>137200</v>
      </c>
      <c r="H116" s="120"/>
      <c r="I116" s="120">
        <v>137200</v>
      </c>
      <c r="J116" s="120"/>
      <c r="K116" s="120"/>
      <c r="L116" s="120">
        <v>137200</v>
      </c>
    </row>
    <row r="117" spans="1:12" ht="35.1" customHeight="1">
      <c r="A117" s="120">
        <v>111</v>
      </c>
      <c r="B117" s="120" t="s">
        <v>404</v>
      </c>
      <c r="C117" s="120" t="s">
        <v>436</v>
      </c>
      <c r="D117" s="222" t="s">
        <v>437</v>
      </c>
      <c r="E117" s="120" t="s">
        <v>438</v>
      </c>
      <c r="F117" s="120">
        <v>15600</v>
      </c>
      <c r="G117" s="120">
        <v>2729</v>
      </c>
      <c r="H117" s="120"/>
      <c r="I117" s="120">
        <v>2729</v>
      </c>
      <c r="J117" s="120"/>
      <c r="K117" s="120"/>
      <c r="L117" s="120">
        <v>2729</v>
      </c>
    </row>
    <row r="118" spans="1:12" ht="35.1" customHeight="1">
      <c r="A118" s="120">
        <v>112</v>
      </c>
      <c r="B118" s="120" t="s">
        <v>404</v>
      </c>
      <c r="C118" s="120" t="s">
        <v>499</v>
      </c>
      <c r="D118" s="222" t="s">
        <v>567</v>
      </c>
      <c r="E118" s="120" t="s">
        <v>568</v>
      </c>
      <c r="F118" s="120">
        <v>14550000</v>
      </c>
      <c r="G118" s="120">
        <v>5000000</v>
      </c>
      <c r="H118" s="120"/>
      <c r="I118" s="120">
        <v>5000000</v>
      </c>
      <c r="J118" s="120"/>
      <c r="K118" s="120"/>
      <c r="L118" s="120">
        <v>5000000</v>
      </c>
    </row>
    <row r="119" spans="1:12" ht="35.1" customHeight="1">
      <c r="A119" s="120">
        <v>113</v>
      </c>
      <c r="B119" s="120" t="s">
        <v>404</v>
      </c>
      <c r="C119" s="120" t="s">
        <v>410</v>
      </c>
      <c r="D119" s="222" t="s">
        <v>448</v>
      </c>
      <c r="E119" s="120" t="s">
        <v>449</v>
      </c>
      <c r="F119" s="120">
        <v>150000</v>
      </c>
      <c r="G119" s="120">
        <v>69321</v>
      </c>
      <c r="H119" s="120"/>
      <c r="I119" s="120">
        <v>69321</v>
      </c>
      <c r="J119" s="120"/>
      <c r="K119" s="120"/>
      <c r="L119" s="120">
        <v>69321</v>
      </c>
    </row>
    <row r="120" spans="1:12" ht="35.1" customHeight="1">
      <c r="A120" s="120">
        <v>114</v>
      </c>
      <c r="B120" s="120" t="s">
        <v>404</v>
      </c>
      <c r="C120" s="120" t="s">
        <v>569</v>
      </c>
      <c r="D120" s="222" t="s">
        <v>570</v>
      </c>
      <c r="E120" s="120" t="s">
        <v>497</v>
      </c>
      <c r="F120" s="120">
        <v>1710000</v>
      </c>
      <c r="G120" s="120">
        <v>1710000</v>
      </c>
      <c r="H120" s="120"/>
      <c r="I120" s="120">
        <v>1710000</v>
      </c>
      <c r="J120" s="120"/>
      <c r="K120" s="120"/>
      <c r="L120" s="120">
        <v>1710000</v>
      </c>
    </row>
    <row r="121" spans="1:12" ht="35.1" customHeight="1">
      <c r="A121" s="120">
        <v>115</v>
      </c>
      <c r="B121" s="120" t="s">
        <v>404</v>
      </c>
      <c r="C121" s="120" t="s">
        <v>410</v>
      </c>
      <c r="D121" s="222" t="s">
        <v>562</v>
      </c>
      <c r="E121" s="120" t="s">
        <v>412</v>
      </c>
      <c r="F121" s="120">
        <v>180000</v>
      </c>
      <c r="G121" s="120">
        <v>180000</v>
      </c>
      <c r="H121" s="120"/>
      <c r="I121" s="120">
        <v>180000</v>
      </c>
      <c r="J121" s="120"/>
      <c r="K121" s="120"/>
      <c r="L121" s="120">
        <v>180000</v>
      </c>
    </row>
    <row r="122" spans="1:12" ht="35.1" customHeight="1">
      <c r="A122" s="120">
        <v>116</v>
      </c>
      <c r="B122" s="120" t="s">
        <v>404</v>
      </c>
      <c r="C122" s="120" t="s">
        <v>571</v>
      </c>
      <c r="D122" s="222" t="s">
        <v>572</v>
      </c>
      <c r="E122" s="120" t="s">
        <v>573</v>
      </c>
      <c r="F122" s="120">
        <v>300000</v>
      </c>
      <c r="G122" s="120">
        <v>300000</v>
      </c>
      <c r="H122" s="120"/>
      <c r="I122" s="120">
        <v>300000</v>
      </c>
      <c r="J122" s="120"/>
      <c r="K122" s="120"/>
      <c r="L122" s="120">
        <v>300000</v>
      </c>
    </row>
    <row r="123" spans="1:12" ht="35.1" customHeight="1">
      <c r="A123" s="120">
        <v>117</v>
      </c>
      <c r="B123" s="120" t="s">
        <v>404</v>
      </c>
      <c r="C123" s="120" t="s">
        <v>428</v>
      </c>
      <c r="D123" s="222" t="s">
        <v>574</v>
      </c>
      <c r="E123" s="120" t="s">
        <v>575</v>
      </c>
      <c r="F123" s="120">
        <v>100000</v>
      </c>
      <c r="G123" s="120">
        <v>84019</v>
      </c>
      <c r="H123" s="120"/>
      <c r="I123" s="120">
        <v>84019</v>
      </c>
      <c r="J123" s="120"/>
      <c r="K123" s="120"/>
      <c r="L123" s="120">
        <v>84019</v>
      </c>
    </row>
    <row r="124" spans="1:12" ht="35.1" customHeight="1">
      <c r="A124" s="120">
        <v>118</v>
      </c>
      <c r="B124" s="120" t="s">
        <v>404</v>
      </c>
      <c r="C124" s="120" t="s">
        <v>552</v>
      </c>
      <c r="D124" s="222" t="s">
        <v>553</v>
      </c>
      <c r="E124" s="120" t="s">
        <v>554</v>
      </c>
      <c r="F124" s="120">
        <v>44000</v>
      </c>
      <c r="G124" s="120">
        <v>44000</v>
      </c>
      <c r="H124" s="120"/>
      <c r="I124" s="120">
        <v>44000</v>
      </c>
      <c r="J124" s="120"/>
      <c r="K124" s="120"/>
      <c r="L124" s="120">
        <v>44000</v>
      </c>
    </row>
    <row r="125" spans="1:12" ht="35.1" customHeight="1">
      <c r="A125" s="120">
        <v>119</v>
      </c>
      <c r="B125" s="120" t="s">
        <v>404</v>
      </c>
      <c r="C125" s="120" t="s">
        <v>492</v>
      </c>
      <c r="D125" s="222" t="s">
        <v>493</v>
      </c>
      <c r="E125" s="120" t="s">
        <v>494</v>
      </c>
      <c r="F125" s="120">
        <v>1300000</v>
      </c>
      <c r="G125" s="120">
        <v>1300000</v>
      </c>
      <c r="H125" s="120"/>
      <c r="I125" s="120">
        <v>1300000</v>
      </c>
      <c r="J125" s="120"/>
      <c r="K125" s="120"/>
      <c r="L125" s="120">
        <v>1300000</v>
      </c>
    </row>
    <row r="126" spans="1:12" ht="35.1" customHeight="1">
      <c r="A126" s="120">
        <v>120</v>
      </c>
      <c r="B126" s="120" t="s">
        <v>404</v>
      </c>
      <c r="C126" s="120" t="s">
        <v>428</v>
      </c>
      <c r="D126" s="222" t="s">
        <v>576</v>
      </c>
      <c r="E126" s="120" t="s">
        <v>575</v>
      </c>
      <c r="F126" s="120">
        <v>150000</v>
      </c>
      <c r="G126" s="120">
        <v>126400</v>
      </c>
      <c r="H126" s="120"/>
      <c r="I126" s="120">
        <v>126400</v>
      </c>
      <c r="J126" s="120"/>
      <c r="K126" s="120"/>
      <c r="L126" s="120">
        <v>126400</v>
      </c>
    </row>
    <row r="127" spans="1:12" ht="35.1" customHeight="1">
      <c r="A127" s="120">
        <v>121</v>
      </c>
      <c r="B127" s="120" t="s">
        <v>404</v>
      </c>
      <c r="C127" s="120" t="s">
        <v>495</v>
      </c>
      <c r="D127" s="222" t="s">
        <v>496</v>
      </c>
      <c r="E127" s="120" t="s">
        <v>497</v>
      </c>
      <c r="F127" s="120">
        <v>600000</v>
      </c>
      <c r="G127" s="120">
        <v>600000</v>
      </c>
      <c r="H127" s="120"/>
      <c r="I127" s="120">
        <v>600000</v>
      </c>
      <c r="J127" s="120"/>
      <c r="K127" s="120"/>
      <c r="L127" s="120">
        <v>600000</v>
      </c>
    </row>
    <row r="128" spans="1:12" ht="35.1" customHeight="1">
      <c r="A128" s="120">
        <v>122</v>
      </c>
      <c r="B128" s="120" t="s">
        <v>404</v>
      </c>
      <c r="C128" s="120" t="s">
        <v>577</v>
      </c>
      <c r="D128" s="222" t="s">
        <v>578</v>
      </c>
      <c r="E128" s="120" t="s">
        <v>412</v>
      </c>
      <c r="F128" s="120">
        <v>2655</v>
      </c>
      <c r="G128" s="120">
        <v>2655</v>
      </c>
      <c r="H128" s="120"/>
      <c r="I128" s="120">
        <v>2655</v>
      </c>
      <c r="J128" s="120"/>
      <c r="K128" s="120"/>
      <c r="L128" s="120">
        <v>2655</v>
      </c>
    </row>
    <row r="129" spans="1:12" ht="35.1" customHeight="1">
      <c r="A129" s="120">
        <v>123</v>
      </c>
      <c r="B129" s="120" t="s">
        <v>404</v>
      </c>
      <c r="C129" s="120" t="s">
        <v>579</v>
      </c>
      <c r="D129" s="222" t="s">
        <v>580</v>
      </c>
      <c r="E129" s="120" t="s">
        <v>581</v>
      </c>
      <c r="F129" s="120">
        <v>8778822.9000000004</v>
      </c>
      <c r="G129" s="120">
        <v>7600722.9000000004</v>
      </c>
      <c r="H129" s="120"/>
      <c r="I129" s="120">
        <v>7600722.9000000004</v>
      </c>
      <c r="J129" s="120"/>
      <c r="K129" s="120"/>
      <c r="L129" s="120">
        <v>7600722.9000000004</v>
      </c>
    </row>
    <row r="130" spans="1:12" ht="35.1" customHeight="1">
      <c r="A130" s="120">
        <v>124</v>
      </c>
      <c r="B130" s="120" t="s">
        <v>404</v>
      </c>
      <c r="C130" s="120" t="s">
        <v>583</v>
      </c>
      <c r="D130" s="222" t="s">
        <v>584</v>
      </c>
      <c r="E130" s="120" t="s">
        <v>441</v>
      </c>
      <c r="F130" s="120">
        <v>10000</v>
      </c>
      <c r="G130" s="120">
        <v>10000</v>
      </c>
      <c r="H130" s="120"/>
      <c r="I130" s="120">
        <v>10000</v>
      </c>
      <c r="J130" s="120"/>
      <c r="K130" s="120"/>
      <c r="L130" s="120">
        <v>10000</v>
      </c>
    </row>
    <row r="131" spans="1:12" ht="35.1" customHeight="1">
      <c r="A131" s="120">
        <v>125</v>
      </c>
      <c r="B131" s="120" t="s">
        <v>483</v>
      </c>
      <c r="C131" s="120" t="s">
        <v>585</v>
      </c>
      <c r="D131" s="222" t="s">
        <v>586</v>
      </c>
      <c r="E131" s="120" t="s">
        <v>587</v>
      </c>
      <c r="F131" s="120">
        <v>660000</v>
      </c>
      <c r="G131" s="120">
        <v>24559.17</v>
      </c>
      <c r="H131" s="120">
        <v>24559.17</v>
      </c>
      <c r="I131" s="120"/>
      <c r="J131" s="120"/>
      <c r="K131" s="120"/>
      <c r="L131" s="120">
        <v>24559.17</v>
      </c>
    </row>
    <row r="132" spans="1:12" ht="35.1" customHeight="1">
      <c r="A132" s="120">
        <v>126</v>
      </c>
      <c r="B132" s="120" t="s">
        <v>404</v>
      </c>
      <c r="C132" s="120" t="s">
        <v>577</v>
      </c>
      <c r="D132" s="222" t="s">
        <v>588</v>
      </c>
      <c r="E132" s="120" t="s">
        <v>478</v>
      </c>
      <c r="F132" s="120">
        <v>97680</v>
      </c>
      <c r="G132" s="120">
        <v>97680</v>
      </c>
      <c r="H132" s="120"/>
      <c r="I132" s="120">
        <v>97680</v>
      </c>
      <c r="J132" s="120"/>
      <c r="K132" s="120"/>
      <c r="L132" s="120">
        <v>97680</v>
      </c>
    </row>
    <row r="133" spans="1:12" ht="35.1" customHeight="1">
      <c r="A133" s="120">
        <v>127</v>
      </c>
      <c r="B133" s="120" t="s">
        <v>404</v>
      </c>
      <c r="C133" s="120" t="s">
        <v>589</v>
      </c>
      <c r="D133" s="222" t="s">
        <v>590</v>
      </c>
      <c r="E133" s="120" t="s">
        <v>591</v>
      </c>
      <c r="F133" s="120">
        <v>174752</v>
      </c>
      <c r="G133" s="120">
        <v>82752</v>
      </c>
      <c r="H133" s="120"/>
      <c r="I133" s="120">
        <v>82752</v>
      </c>
      <c r="J133" s="120"/>
      <c r="K133" s="120"/>
      <c r="L133" s="120">
        <v>82752</v>
      </c>
    </row>
    <row r="134" spans="1:12" ht="35.1" customHeight="1">
      <c r="A134" s="120">
        <v>128</v>
      </c>
      <c r="B134" s="120" t="s">
        <v>404</v>
      </c>
      <c r="C134" s="120" t="s">
        <v>583</v>
      </c>
      <c r="D134" s="222" t="s">
        <v>592</v>
      </c>
      <c r="E134" s="120" t="s">
        <v>441</v>
      </c>
      <c r="F134" s="120">
        <v>12770</v>
      </c>
      <c r="G134" s="120">
        <v>12770</v>
      </c>
      <c r="H134" s="120"/>
      <c r="I134" s="120">
        <v>12770</v>
      </c>
      <c r="J134" s="120"/>
      <c r="K134" s="120"/>
      <c r="L134" s="120">
        <v>12770</v>
      </c>
    </row>
    <row r="135" spans="1:12" ht="35.1" customHeight="1">
      <c r="A135" s="120">
        <v>129</v>
      </c>
      <c r="B135" s="120" t="s">
        <v>404</v>
      </c>
      <c r="C135" s="120" t="s">
        <v>593</v>
      </c>
      <c r="D135" s="222" t="s">
        <v>594</v>
      </c>
      <c r="E135" s="120" t="s">
        <v>542</v>
      </c>
      <c r="F135" s="120">
        <v>400</v>
      </c>
      <c r="G135" s="120">
        <v>400</v>
      </c>
      <c r="H135" s="120"/>
      <c r="I135" s="120">
        <v>400</v>
      </c>
      <c r="J135" s="120"/>
      <c r="K135" s="120"/>
      <c r="L135" s="120">
        <v>400</v>
      </c>
    </row>
    <row r="136" spans="1:12" ht="35.1" customHeight="1">
      <c r="A136" s="120">
        <v>130</v>
      </c>
      <c r="B136" s="120" t="s">
        <v>404</v>
      </c>
      <c r="C136" s="120" t="s">
        <v>583</v>
      </c>
      <c r="D136" s="222" t="s">
        <v>595</v>
      </c>
      <c r="E136" s="120" t="s">
        <v>441</v>
      </c>
      <c r="F136" s="120">
        <v>32000</v>
      </c>
      <c r="G136" s="120">
        <v>32000</v>
      </c>
      <c r="H136" s="120"/>
      <c r="I136" s="120">
        <v>32000</v>
      </c>
      <c r="J136" s="120"/>
      <c r="K136" s="120"/>
      <c r="L136" s="120">
        <v>32000</v>
      </c>
    </row>
    <row r="137" spans="1:12" ht="35.1" customHeight="1">
      <c r="A137" s="120">
        <v>131</v>
      </c>
      <c r="B137" s="120" t="s">
        <v>404</v>
      </c>
      <c r="C137" s="120" t="s">
        <v>583</v>
      </c>
      <c r="D137" s="222" t="s">
        <v>596</v>
      </c>
      <c r="E137" s="120" t="s">
        <v>441</v>
      </c>
      <c r="F137" s="120">
        <v>306000</v>
      </c>
      <c r="G137" s="120">
        <v>306000</v>
      </c>
      <c r="H137" s="120"/>
      <c r="I137" s="120">
        <v>306000</v>
      </c>
      <c r="J137" s="120"/>
      <c r="K137" s="120"/>
      <c r="L137" s="120">
        <v>306000</v>
      </c>
    </row>
    <row r="138" spans="1:12" ht="35.1" customHeight="1">
      <c r="A138" s="120">
        <v>132</v>
      </c>
      <c r="B138" s="120" t="s">
        <v>404</v>
      </c>
      <c r="C138" s="120" t="s">
        <v>597</v>
      </c>
      <c r="D138" s="222" t="s">
        <v>598</v>
      </c>
      <c r="E138" s="120" t="s">
        <v>548</v>
      </c>
      <c r="F138" s="120">
        <v>700</v>
      </c>
      <c r="G138" s="120">
        <v>700</v>
      </c>
      <c r="H138" s="120"/>
      <c r="I138" s="120">
        <v>700</v>
      </c>
      <c r="J138" s="120"/>
      <c r="K138" s="120"/>
      <c r="L138" s="120">
        <v>700</v>
      </c>
    </row>
    <row r="139" spans="1:12" ht="35.1" customHeight="1">
      <c r="A139" s="120">
        <v>133</v>
      </c>
      <c r="B139" s="120" t="s">
        <v>404</v>
      </c>
      <c r="C139" s="120" t="s">
        <v>583</v>
      </c>
      <c r="D139" s="222" t="s">
        <v>599</v>
      </c>
      <c r="E139" s="120" t="s">
        <v>441</v>
      </c>
      <c r="F139" s="120">
        <v>54200</v>
      </c>
      <c r="G139" s="120">
        <v>54200</v>
      </c>
      <c r="H139" s="120"/>
      <c r="I139" s="120">
        <v>54200</v>
      </c>
      <c r="J139" s="120"/>
      <c r="K139" s="120"/>
      <c r="L139" s="120">
        <v>54200</v>
      </c>
    </row>
    <row r="140" spans="1:12" ht="35.1" customHeight="1">
      <c r="A140" s="120">
        <v>134</v>
      </c>
      <c r="B140" s="120" t="s">
        <v>404</v>
      </c>
      <c r="C140" s="120" t="s">
        <v>577</v>
      </c>
      <c r="D140" s="222" t="s">
        <v>600</v>
      </c>
      <c r="E140" s="120" t="s">
        <v>478</v>
      </c>
      <c r="F140" s="120">
        <v>170310</v>
      </c>
      <c r="G140" s="120">
        <v>170310</v>
      </c>
      <c r="H140" s="120"/>
      <c r="I140" s="120">
        <v>170310</v>
      </c>
      <c r="J140" s="120"/>
      <c r="K140" s="120"/>
      <c r="L140" s="120">
        <v>170310</v>
      </c>
    </row>
    <row r="141" spans="1:12" ht="35.1" customHeight="1">
      <c r="A141" s="120">
        <v>135</v>
      </c>
      <c r="B141" s="120" t="s">
        <v>483</v>
      </c>
      <c r="C141" s="120" t="s">
        <v>601</v>
      </c>
      <c r="D141" s="222" t="s">
        <v>602</v>
      </c>
      <c r="E141" s="120" t="s">
        <v>603</v>
      </c>
      <c r="F141" s="120">
        <v>100000</v>
      </c>
      <c r="G141" s="120">
        <v>21312.95</v>
      </c>
      <c r="H141" s="120">
        <v>21312.95</v>
      </c>
      <c r="I141" s="120"/>
      <c r="J141" s="120"/>
      <c r="K141" s="120"/>
      <c r="L141" s="120">
        <v>21312.95</v>
      </c>
    </row>
    <row r="142" spans="1:12" ht="35.1" customHeight="1">
      <c r="A142" s="120">
        <v>136</v>
      </c>
      <c r="B142" s="120" t="s">
        <v>483</v>
      </c>
      <c r="C142" s="120" t="s">
        <v>604</v>
      </c>
      <c r="D142" s="222" t="s">
        <v>605</v>
      </c>
      <c r="E142" s="120" t="s">
        <v>412</v>
      </c>
      <c r="F142" s="120">
        <v>141736</v>
      </c>
      <c r="G142" s="120">
        <v>141736</v>
      </c>
      <c r="H142" s="120">
        <v>141736</v>
      </c>
      <c r="I142" s="120"/>
      <c r="J142" s="120"/>
      <c r="K142" s="120"/>
      <c r="L142" s="120">
        <v>141736</v>
      </c>
    </row>
    <row r="143" spans="1:12" ht="35.1" customHeight="1">
      <c r="A143" s="120">
        <v>137</v>
      </c>
      <c r="B143" s="120" t="s">
        <v>404</v>
      </c>
      <c r="C143" s="120" t="s">
        <v>583</v>
      </c>
      <c r="D143" s="222" t="s">
        <v>606</v>
      </c>
      <c r="E143" s="120" t="s">
        <v>441</v>
      </c>
      <c r="F143" s="120">
        <v>5100</v>
      </c>
      <c r="G143" s="120">
        <v>5100</v>
      </c>
      <c r="H143" s="120"/>
      <c r="I143" s="120">
        <v>5100</v>
      </c>
      <c r="J143" s="120"/>
      <c r="K143" s="120"/>
      <c r="L143" s="120">
        <v>5100</v>
      </c>
    </row>
    <row r="144" spans="1:12" ht="35.1" customHeight="1">
      <c r="A144" s="120">
        <v>138</v>
      </c>
      <c r="B144" s="120" t="s">
        <v>483</v>
      </c>
      <c r="C144" s="120" t="s">
        <v>604</v>
      </c>
      <c r="D144" s="222" t="s">
        <v>607</v>
      </c>
      <c r="E144" s="120" t="s">
        <v>412</v>
      </c>
      <c r="F144" s="120">
        <v>162465</v>
      </c>
      <c r="G144" s="120">
        <v>162465</v>
      </c>
      <c r="H144" s="120">
        <v>162465</v>
      </c>
      <c r="I144" s="120"/>
      <c r="J144" s="120"/>
      <c r="K144" s="120"/>
      <c r="L144" s="120">
        <v>162465</v>
      </c>
    </row>
    <row r="145" spans="1:12" ht="35.1" customHeight="1">
      <c r="A145" s="120">
        <v>139</v>
      </c>
      <c r="B145" s="120" t="s">
        <v>404</v>
      </c>
      <c r="C145" s="120" t="s">
        <v>608</v>
      </c>
      <c r="D145" s="222" t="s">
        <v>609</v>
      </c>
      <c r="E145" s="120" t="s">
        <v>415</v>
      </c>
      <c r="F145" s="120">
        <v>500000</v>
      </c>
      <c r="G145" s="120">
        <v>2364</v>
      </c>
      <c r="H145" s="120"/>
      <c r="I145" s="120">
        <v>2364</v>
      </c>
      <c r="J145" s="120"/>
      <c r="K145" s="120"/>
      <c r="L145" s="120">
        <v>2364</v>
      </c>
    </row>
    <row r="146" spans="1:12" ht="35.1" customHeight="1">
      <c r="A146" s="120">
        <v>140</v>
      </c>
      <c r="B146" s="120" t="s">
        <v>483</v>
      </c>
      <c r="C146" s="120" t="s">
        <v>610</v>
      </c>
      <c r="D146" s="222" t="s">
        <v>611</v>
      </c>
      <c r="E146" s="120" t="s">
        <v>441</v>
      </c>
      <c r="F146" s="120">
        <v>117500</v>
      </c>
      <c r="G146" s="120">
        <v>20952.36</v>
      </c>
      <c r="H146" s="120">
        <v>20952.36</v>
      </c>
      <c r="I146" s="120"/>
      <c r="J146" s="120"/>
      <c r="K146" s="120"/>
      <c r="L146" s="120">
        <v>20952.36</v>
      </c>
    </row>
    <row r="147" spans="1:12" ht="35.1" customHeight="1">
      <c r="A147" s="120">
        <v>141</v>
      </c>
      <c r="B147" s="120" t="s">
        <v>404</v>
      </c>
      <c r="C147" s="120" t="s">
        <v>612</v>
      </c>
      <c r="D147" s="222" t="s">
        <v>613</v>
      </c>
      <c r="E147" s="120" t="s">
        <v>441</v>
      </c>
      <c r="F147" s="120">
        <v>169500</v>
      </c>
      <c r="G147" s="120">
        <v>169500</v>
      </c>
      <c r="H147" s="120"/>
      <c r="I147" s="120">
        <v>169500</v>
      </c>
      <c r="J147" s="120"/>
      <c r="K147" s="120"/>
      <c r="L147" s="120">
        <v>169500</v>
      </c>
    </row>
    <row r="148" spans="1:12" ht="35.1" customHeight="1">
      <c r="A148" s="120">
        <v>142</v>
      </c>
      <c r="B148" s="120" t="s">
        <v>404</v>
      </c>
      <c r="C148" s="120" t="s">
        <v>614</v>
      </c>
      <c r="D148" s="222" t="s">
        <v>615</v>
      </c>
      <c r="E148" s="120" t="s">
        <v>474</v>
      </c>
      <c r="F148" s="120">
        <v>4402</v>
      </c>
      <c r="G148" s="120">
        <v>4402</v>
      </c>
      <c r="H148" s="120"/>
      <c r="I148" s="120">
        <v>4402</v>
      </c>
      <c r="J148" s="120"/>
      <c r="K148" s="120"/>
      <c r="L148" s="120">
        <v>4402</v>
      </c>
    </row>
    <row r="149" spans="1:12" ht="35.1" customHeight="1">
      <c r="A149" s="120">
        <v>143</v>
      </c>
      <c r="B149" s="120" t="s">
        <v>404</v>
      </c>
      <c r="C149" s="120" t="s">
        <v>583</v>
      </c>
      <c r="D149" s="222" t="s">
        <v>616</v>
      </c>
      <c r="E149" s="120" t="s">
        <v>441</v>
      </c>
      <c r="F149" s="120">
        <v>900000</v>
      </c>
      <c r="G149" s="120">
        <v>900000</v>
      </c>
      <c r="H149" s="120"/>
      <c r="I149" s="120">
        <v>900000</v>
      </c>
      <c r="J149" s="120"/>
      <c r="K149" s="120"/>
      <c r="L149" s="120">
        <v>900000</v>
      </c>
    </row>
    <row r="150" spans="1:12" ht="35.1" customHeight="1">
      <c r="A150" s="120">
        <v>144</v>
      </c>
      <c r="B150" s="120" t="s">
        <v>483</v>
      </c>
      <c r="C150" s="120" t="s">
        <v>618</v>
      </c>
      <c r="D150" s="222" t="s">
        <v>619</v>
      </c>
      <c r="E150" s="120" t="s">
        <v>435</v>
      </c>
      <c r="F150" s="120">
        <v>315</v>
      </c>
      <c r="G150" s="120">
        <v>315</v>
      </c>
      <c r="H150" s="120">
        <v>315</v>
      </c>
      <c r="I150" s="120"/>
      <c r="J150" s="120"/>
      <c r="K150" s="120"/>
      <c r="L150" s="120">
        <v>315</v>
      </c>
    </row>
    <row r="151" spans="1:12" ht="35.1" customHeight="1">
      <c r="A151" s="120">
        <v>145</v>
      </c>
      <c r="B151" s="120" t="s">
        <v>404</v>
      </c>
      <c r="C151" s="120" t="s">
        <v>620</v>
      </c>
      <c r="D151" s="222" t="s">
        <v>621</v>
      </c>
      <c r="E151" s="120" t="s">
        <v>525</v>
      </c>
      <c r="F151" s="120">
        <v>40469.919999999998</v>
      </c>
      <c r="G151" s="120">
        <v>1819.89</v>
      </c>
      <c r="H151" s="120"/>
      <c r="I151" s="120">
        <v>1819.89</v>
      </c>
      <c r="J151" s="120"/>
      <c r="K151" s="120"/>
      <c r="L151" s="120">
        <v>1819.89</v>
      </c>
    </row>
    <row r="152" spans="1:12" ht="35.1" customHeight="1">
      <c r="A152" s="120">
        <v>146</v>
      </c>
      <c r="B152" s="120" t="s">
        <v>404</v>
      </c>
      <c r="C152" s="120" t="s">
        <v>583</v>
      </c>
      <c r="D152" s="222" t="s">
        <v>622</v>
      </c>
      <c r="E152" s="120" t="s">
        <v>441</v>
      </c>
      <c r="F152" s="120">
        <v>37560</v>
      </c>
      <c r="G152" s="120">
        <v>37560</v>
      </c>
      <c r="H152" s="120"/>
      <c r="I152" s="120">
        <v>37560</v>
      </c>
      <c r="J152" s="120"/>
      <c r="K152" s="120"/>
      <c r="L152" s="120">
        <v>37560</v>
      </c>
    </row>
    <row r="153" spans="1:12" ht="35.1" customHeight="1">
      <c r="A153" s="120">
        <v>147</v>
      </c>
      <c r="B153" s="120" t="s">
        <v>483</v>
      </c>
      <c r="C153" s="120" t="s">
        <v>610</v>
      </c>
      <c r="D153" s="222" t="s">
        <v>623</v>
      </c>
      <c r="E153" s="120" t="s">
        <v>415</v>
      </c>
      <c r="F153" s="120">
        <v>9351</v>
      </c>
      <c r="G153" s="120">
        <v>9351</v>
      </c>
      <c r="H153" s="120">
        <v>9351</v>
      </c>
      <c r="I153" s="120"/>
      <c r="J153" s="120"/>
      <c r="K153" s="120"/>
      <c r="L153" s="120">
        <v>9351</v>
      </c>
    </row>
    <row r="154" spans="1:12" ht="35.1" customHeight="1">
      <c r="A154" s="120">
        <v>148</v>
      </c>
      <c r="B154" s="120" t="s">
        <v>483</v>
      </c>
      <c r="C154" s="120" t="s">
        <v>618</v>
      </c>
      <c r="D154" s="222" t="s">
        <v>624</v>
      </c>
      <c r="E154" s="120" t="s">
        <v>543</v>
      </c>
      <c r="F154" s="120">
        <v>0.86</v>
      </c>
      <c r="G154" s="120">
        <v>0.86</v>
      </c>
      <c r="H154" s="120">
        <v>0.86</v>
      </c>
      <c r="I154" s="120"/>
      <c r="J154" s="120"/>
      <c r="K154" s="120"/>
      <c r="L154" s="120">
        <v>0.86</v>
      </c>
    </row>
    <row r="155" spans="1:12" ht="35.1" customHeight="1">
      <c r="A155" s="120">
        <v>149</v>
      </c>
      <c r="B155" s="120" t="s">
        <v>404</v>
      </c>
      <c r="C155" s="120" t="s">
        <v>625</v>
      </c>
      <c r="D155" s="222" t="s">
        <v>626</v>
      </c>
      <c r="E155" s="120" t="s">
        <v>543</v>
      </c>
      <c r="F155" s="120">
        <v>17000</v>
      </c>
      <c r="G155" s="120">
        <v>11000</v>
      </c>
      <c r="H155" s="120"/>
      <c r="I155" s="120">
        <v>11000</v>
      </c>
      <c r="J155" s="120"/>
      <c r="K155" s="120"/>
      <c r="L155" s="120">
        <v>11000</v>
      </c>
    </row>
    <row r="156" spans="1:12" ht="35.1" customHeight="1">
      <c r="A156" s="120">
        <v>150</v>
      </c>
      <c r="B156" s="120" t="s">
        <v>404</v>
      </c>
      <c r="C156" s="120" t="s">
        <v>612</v>
      </c>
      <c r="D156" s="222" t="s">
        <v>627</v>
      </c>
      <c r="E156" s="120" t="s">
        <v>441</v>
      </c>
      <c r="F156" s="120">
        <v>746730</v>
      </c>
      <c r="G156" s="120">
        <v>746730</v>
      </c>
      <c r="H156" s="120"/>
      <c r="I156" s="120">
        <v>746730</v>
      </c>
      <c r="J156" s="120"/>
      <c r="K156" s="120"/>
      <c r="L156" s="120">
        <v>746730</v>
      </c>
    </row>
    <row r="157" spans="1:12" ht="35.1" customHeight="1">
      <c r="A157" s="120">
        <v>151</v>
      </c>
      <c r="B157" s="120" t="s">
        <v>483</v>
      </c>
      <c r="C157" s="120" t="s">
        <v>628</v>
      </c>
      <c r="D157" s="222" t="s">
        <v>629</v>
      </c>
      <c r="E157" s="120" t="s">
        <v>415</v>
      </c>
      <c r="F157" s="120">
        <v>20000</v>
      </c>
      <c r="G157" s="120">
        <v>20000</v>
      </c>
      <c r="H157" s="120">
        <v>20000</v>
      </c>
      <c r="I157" s="120"/>
      <c r="J157" s="120"/>
      <c r="K157" s="120"/>
      <c r="L157" s="120">
        <v>20000</v>
      </c>
    </row>
    <row r="158" spans="1:12" ht="35.1" customHeight="1">
      <c r="A158" s="120">
        <v>152</v>
      </c>
      <c r="B158" s="120" t="s">
        <v>404</v>
      </c>
      <c r="C158" s="120" t="s">
        <v>583</v>
      </c>
      <c r="D158" s="222" t="s">
        <v>630</v>
      </c>
      <c r="E158" s="120" t="s">
        <v>441</v>
      </c>
      <c r="F158" s="120">
        <v>20140</v>
      </c>
      <c r="G158" s="120">
        <v>20140</v>
      </c>
      <c r="H158" s="120"/>
      <c r="I158" s="120">
        <v>20140</v>
      </c>
      <c r="J158" s="120"/>
      <c r="K158" s="120"/>
      <c r="L158" s="120">
        <v>20140</v>
      </c>
    </row>
    <row r="159" spans="1:12" ht="35.1" customHeight="1">
      <c r="A159" s="120">
        <v>153</v>
      </c>
      <c r="B159" s="120" t="s">
        <v>483</v>
      </c>
      <c r="C159" s="120" t="s">
        <v>631</v>
      </c>
      <c r="D159" s="222" t="s">
        <v>632</v>
      </c>
      <c r="E159" s="120" t="s">
        <v>633</v>
      </c>
      <c r="F159" s="120">
        <v>4850000</v>
      </c>
      <c r="G159" s="120">
        <v>3492085</v>
      </c>
      <c r="H159" s="120">
        <v>3492085</v>
      </c>
      <c r="I159" s="120"/>
      <c r="J159" s="120"/>
      <c r="K159" s="120"/>
      <c r="L159" s="120">
        <v>3492085</v>
      </c>
    </row>
    <row r="160" spans="1:12" ht="35.1" customHeight="1">
      <c r="A160" s="120">
        <v>154</v>
      </c>
      <c r="B160" s="120" t="s">
        <v>404</v>
      </c>
      <c r="C160" s="120" t="s">
        <v>634</v>
      </c>
      <c r="D160" s="222" t="s">
        <v>635</v>
      </c>
      <c r="E160" s="120" t="s">
        <v>435</v>
      </c>
      <c r="F160" s="120">
        <v>2520</v>
      </c>
      <c r="G160" s="120">
        <v>2520</v>
      </c>
      <c r="H160" s="120"/>
      <c r="I160" s="120">
        <v>2520</v>
      </c>
      <c r="J160" s="120"/>
      <c r="K160" s="120"/>
      <c r="L160" s="120">
        <v>2520</v>
      </c>
    </row>
    <row r="161" spans="1:12" ht="35.1" customHeight="1">
      <c r="A161" s="120">
        <v>155</v>
      </c>
      <c r="B161" s="120" t="s">
        <v>404</v>
      </c>
      <c r="C161" s="120" t="s">
        <v>612</v>
      </c>
      <c r="D161" s="222" t="s">
        <v>636</v>
      </c>
      <c r="E161" s="120" t="s">
        <v>637</v>
      </c>
      <c r="F161" s="120">
        <v>41082</v>
      </c>
      <c r="G161" s="120">
        <v>41082</v>
      </c>
      <c r="H161" s="120"/>
      <c r="I161" s="120">
        <v>41082</v>
      </c>
      <c r="J161" s="120"/>
      <c r="K161" s="120"/>
      <c r="L161" s="120">
        <v>41082</v>
      </c>
    </row>
    <row r="162" spans="1:12" ht="35.1" customHeight="1">
      <c r="A162" s="120">
        <v>156</v>
      </c>
      <c r="B162" s="120" t="s">
        <v>404</v>
      </c>
      <c r="C162" s="120" t="s">
        <v>638</v>
      </c>
      <c r="D162" s="222" t="s">
        <v>639</v>
      </c>
      <c r="E162" s="120" t="s">
        <v>542</v>
      </c>
      <c r="F162" s="120">
        <v>311.08999999999997</v>
      </c>
      <c r="G162" s="120">
        <v>311.08999999999997</v>
      </c>
      <c r="H162" s="120"/>
      <c r="I162" s="120">
        <v>311.08999999999997</v>
      </c>
      <c r="J162" s="120"/>
      <c r="K162" s="120"/>
      <c r="L162" s="120">
        <v>311.08999999999997</v>
      </c>
    </row>
    <row r="163" spans="1:12" ht="35.1" customHeight="1">
      <c r="A163" s="120">
        <v>157</v>
      </c>
      <c r="B163" s="120" t="s">
        <v>483</v>
      </c>
      <c r="C163" s="120" t="s">
        <v>610</v>
      </c>
      <c r="D163" s="222" t="s">
        <v>640</v>
      </c>
      <c r="E163" s="120" t="s">
        <v>441</v>
      </c>
      <c r="F163" s="120">
        <v>119143.1</v>
      </c>
      <c r="G163" s="120">
        <v>119143.1</v>
      </c>
      <c r="H163" s="120">
        <v>119143.1</v>
      </c>
      <c r="I163" s="120"/>
      <c r="J163" s="120"/>
      <c r="K163" s="120"/>
      <c r="L163" s="120">
        <v>119143.1</v>
      </c>
    </row>
    <row r="164" spans="1:12" ht="35.1" customHeight="1">
      <c r="A164" s="120">
        <v>158</v>
      </c>
      <c r="B164" s="120" t="s">
        <v>483</v>
      </c>
      <c r="C164" s="120" t="s">
        <v>618</v>
      </c>
      <c r="D164" s="222" t="s">
        <v>641</v>
      </c>
      <c r="E164" s="120" t="s">
        <v>435</v>
      </c>
      <c r="F164" s="120">
        <v>330</v>
      </c>
      <c r="G164" s="120">
        <v>330</v>
      </c>
      <c r="H164" s="120">
        <v>330</v>
      </c>
      <c r="I164" s="120"/>
      <c r="J164" s="120"/>
      <c r="K164" s="120"/>
      <c r="L164" s="120">
        <v>330</v>
      </c>
    </row>
    <row r="165" spans="1:12" ht="35.1" customHeight="1">
      <c r="A165" s="120">
        <v>159</v>
      </c>
      <c r="B165" s="120" t="s">
        <v>483</v>
      </c>
      <c r="C165" s="120" t="s">
        <v>585</v>
      </c>
      <c r="D165" s="222" t="s">
        <v>642</v>
      </c>
      <c r="E165" s="120" t="s">
        <v>587</v>
      </c>
      <c r="F165" s="120">
        <v>210000</v>
      </c>
      <c r="G165" s="120">
        <v>3000</v>
      </c>
      <c r="H165" s="120">
        <v>3000</v>
      </c>
      <c r="I165" s="120"/>
      <c r="J165" s="120"/>
      <c r="K165" s="120"/>
      <c r="L165" s="120">
        <v>3000</v>
      </c>
    </row>
    <row r="166" spans="1:12" ht="35.1" customHeight="1">
      <c r="A166" s="120">
        <v>160</v>
      </c>
      <c r="B166" s="120" t="s">
        <v>404</v>
      </c>
      <c r="C166" s="120" t="s">
        <v>583</v>
      </c>
      <c r="D166" s="222" t="s">
        <v>643</v>
      </c>
      <c r="E166" s="120" t="s">
        <v>441</v>
      </c>
      <c r="F166" s="120">
        <v>60000</v>
      </c>
      <c r="G166" s="120">
        <v>60000</v>
      </c>
      <c r="H166" s="120"/>
      <c r="I166" s="120">
        <v>60000</v>
      </c>
      <c r="J166" s="120"/>
      <c r="K166" s="120"/>
      <c r="L166" s="120">
        <v>60000</v>
      </c>
    </row>
    <row r="167" spans="1:12" ht="35.1" customHeight="1">
      <c r="A167" s="120">
        <v>161</v>
      </c>
      <c r="B167" s="120" t="s">
        <v>483</v>
      </c>
      <c r="C167" s="120" t="s">
        <v>644</v>
      </c>
      <c r="D167" s="222" t="s">
        <v>645</v>
      </c>
      <c r="E167" s="120" t="s">
        <v>415</v>
      </c>
      <c r="F167" s="120">
        <v>43659.32</v>
      </c>
      <c r="G167" s="120">
        <v>36676.32</v>
      </c>
      <c r="H167" s="120">
        <v>36676.32</v>
      </c>
      <c r="I167" s="120"/>
      <c r="J167" s="120"/>
      <c r="K167" s="120"/>
      <c r="L167" s="120">
        <v>36676.32</v>
      </c>
    </row>
    <row r="168" spans="1:12" ht="35.1" customHeight="1">
      <c r="A168" s="120">
        <v>162</v>
      </c>
      <c r="B168" s="120" t="s">
        <v>404</v>
      </c>
      <c r="C168" s="120" t="s">
        <v>646</v>
      </c>
      <c r="D168" s="222" t="s">
        <v>647</v>
      </c>
      <c r="E168" s="120" t="s">
        <v>415</v>
      </c>
      <c r="F168" s="120">
        <v>260000</v>
      </c>
      <c r="G168" s="120">
        <v>77958</v>
      </c>
      <c r="H168" s="120"/>
      <c r="I168" s="120">
        <v>77958</v>
      </c>
      <c r="J168" s="120"/>
      <c r="K168" s="120"/>
      <c r="L168" s="120">
        <v>77958</v>
      </c>
    </row>
    <row r="169" spans="1:12" ht="35.1" customHeight="1">
      <c r="A169" s="120">
        <v>163</v>
      </c>
      <c r="B169" s="120" t="s">
        <v>404</v>
      </c>
      <c r="C169" s="120" t="s">
        <v>583</v>
      </c>
      <c r="D169" s="222" t="s">
        <v>648</v>
      </c>
      <c r="E169" s="120" t="s">
        <v>649</v>
      </c>
      <c r="F169" s="120">
        <v>2734000</v>
      </c>
      <c r="G169" s="120">
        <v>2734000</v>
      </c>
      <c r="H169" s="120"/>
      <c r="I169" s="120">
        <v>2734000</v>
      </c>
      <c r="J169" s="120"/>
      <c r="K169" s="120"/>
      <c r="L169" s="120">
        <v>2734000</v>
      </c>
    </row>
    <row r="170" spans="1:12" ht="35.1" customHeight="1">
      <c r="A170" s="120">
        <v>164</v>
      </c>
      <c r="B170" s="120" t="s">
        <v>483</v>
      </c>
      <c r="C170" s="120" t="s">
        <v>618</v>
      </c>
      <c r="D170" s="222" t="s">
        <v>650</v>
      </c>
      <c r="E170" s="120" t="s">
        <v>435</v>
      </c>
      <c r="F170" s="120">
        <v>100</v>
      </c>
      <c r="G170" s="120">
        <v>100</v>
      </c>
      <c r="H170" s="120">
        <v>100</v>
      </c>
      <c r="I170" s="120"/>
      <c r="J170" s="120"/>
      <c r="K170" s="120"/>
      <c r="L170" s="120">
        <v>100</v>
      </c>
    </row>
    <row r="171" spans="1:12" ht="35.1" customHeight="1">
      <c r="A171" s="120">
        <v>165</v>
      </c>
      <c r="B171" s="120" t="s">
        <v>483</v>
      </c>
      <c r="C171" s="120" t="s">
        <v>618</v>
      </c>
      <c r="D171" s="222" t="s">
        <v>651</v>
      </c>
      <c r="E171" s="120" t="s">
        <v>435</v>
      </c>
      <c r="F171" s="120">
        <v>499</v>
      </c>
      <c r="G171" s="120">
        <v>499</v>
      </c>
      <c r="H171" s="120">
        <v>499</v>
      </c>
      <c r="I171" s="120"/>
      <c r="J171" s="120"/>
      <c r="K171" s="120"/>
      <c r="L171" s="120">
        <v>499</v>
      </c>
    </row>
    <row r="172" spans="1:12" ht="35.1" customHeight="1">
      <c r="A172" s="120">
        <v>166</v>
      </c>
      <c r="B172" s="120" t="s">
        <v>404</v>
      </c>
      <c r="C172" s="120" t="s">
        <v>585</v>
      </c>
      <c r="D172" s="222" t="s">
        <v>652</v>
      </c>
      <c r="E172" s="120" t="s">
        <v>653</v>
      </c>
      <c r="F172" s="120">
        <v>17094.78</v>
      </c>
      <c r="G172" s="120">
        <v>17094.78</v>
      </c>
      <c r="H172" s="120"/>
      <c r="I172" s="120">
        <v>17094.78</v>
      </c>
      <c r="J172" s="120"/>
      <c r="K172" s="120"/>
      <c r="L172" s="120">
        <v>17094.78</v>
      </c>
    </row>
    <row r="173" spans="1:12" ht="35.1" customHeight="1">
      <c r="A173" s="120">
        <v>167</v>
      </c>
      <c r="B173" s="120" t="s">
        <v>483</v>
      </c>
      <c r="C173" s="120" t="s">
        <v>577</v>
      </c>
      <c r="D173" s="222" t="s">
        <v>654</v>
      </c>
      <c r="E173" s="120" t="s">
        <v>494</v>
      </c>
      <c r="F173" s="120">
        <v>2000000</v>
      </c>
      <c r="G173" s="120">
        <v>1400000</v>
      </c>
      <c r="H173" s="120">
        <v>1400000</v>
      </c>
      <c r="I173" s="120"/>
      <c r="J173" s="120"/>
      <c r="K173" s="120"/>
      <c r="L173" s="120">
        <v>1400000</v>
      </c>
    </row>
    <row r="174" spans="1:12" ht="35.1" customHeight="1">
      <c r="A174" s="120">
        <v>168</v>
      </c>
      <c r="B174" s="120" t="s">
        <v>483</v>
      </c>
      <c r="C174" s="120" t="s">
        <v>655</v>
      </c>
      <c r="D174" s="222" t="s">
        <v>656</v>
      </c>
      <c r="E174" s="120" t="s">
        <v>657</v>
      </c>
      <c r="F174" s="120">
        <v>50000</v>
      </c>
      <c r="G174" s="120">
        <v>50000</v>
      </c>
      <c r="H174" s="120">
        <v>50000</v>
      </c>
      <c r="I174" s="120"/>
      <c r="J174" s="120"/>
      <c r="K174" s="120"/>
      <c r="L174" s="120">
        <v>50000</v>
      </c>
    </row>
    <row r="175" spans="1:12" ht="35.1" customHeight="1">
      <c r="A175" s="120">
        <v>169</v>
      </c>
      <c r="B175" s="120" t="s">
        <v>483</v>
      </c>
      <c r="C175" s="120" t="s">
        <v>618</v>
      </c>
      <c r="D175" s="222" t="s">
        <v>658</v>
      </c>
      <c r="E175" s="120" t="s">
        <v>435</v>
      </c>
      <c r="F175" s="120">
        <v>3</v>
      </c>
      <c r="G175" s="120">
        <v>3</v>
      </c>
      <c r="H175" s="120">
        <v>3</v>
      </c>
      <c r="I175" s="120"/>
      <c r="J175" s="120"/>
      <c r="K175" s="120"/>
      <c r="L175" s="120">
        <v>3</v>
      </c>
    </row>
    <row r="176" spans="1:12" ht="35.1" customHeight="1">
      <c r="A176" s="120">
        <v>170</v>
      </c>
      <c r="B176" s="120" t="s">
        <v>404</v>
      </c>
      <c r="C176" s="120" t="s">
        <v>659</v>
      </c>
      <c r="D176" s="222" t="s">
        <v>660</v>
      </c>
      <c r="E176" s="120" t="s">
        <v>661</v>
      </c>
      <c r="F176" s="120">
        <v>11205</v>
      </c>
      <c r="G176" s="120">
        <v>11205</v>
      </c>
      <c r="H176" s="120"/>
      <c r="I176" s="120">
        <v>11205</v>
      </c>
      <c r="J176" s="120"/>
      <c r="K176" s="120"/>
      <c r="L176" s="120">
        <v>11205</v>
      </c>
    </row>
    <row r="177" spans="1:12" ht="35.1" customHeight="1">
      <c r="A177" s="120">
        <v>171</v>
      </c>
      <c r="B177" s="120" t="s">
        <v>404</v>
      </c>
      <c r="C177" s="120" t="s">
        <v>659</v>
      </c>
      <c r="D177" s="222" t="s">
        <v>660</v>
      </c>
      <c r="E177" s="120" t="s">
        <v>661</v>
      </c>
      <c r="F177" s="120">
        <v>163547</v>
      </c>
      <c r="G177" s="120">
        <v>163547</v>
      </c>
      <c r="H177" s="120"/>
      <c r="I177" s="120">
        <v>163547</v>
      </c>
      <c r="J177" s="120"/>
      <c r="K177" s="120"/>
      <c r="L177" s="120">
        <v>163547</v>
      </c>
    </row>
    <row r="178" spans="1:12" ht="35.1" customHeight="1">
      <c r="A178" s="120">
        <v>172</v>
      </c>
      <c r="B178" s="120" t="s">
        <v>404</v>
      </c>
      <c r="C178" s="120" t="s">
        <v>589</v>
      </c>
      <c r="D178" s="222" t="s">
        <v>662</v>
      </c>
      <c r="E178" s="120" t="s">
        <v>591</v>
      </c>
      <c r="F178" s="120">
        <v>174752</v>
      </c>
      <c r="G178" s="120">
        <v>174752</v>
      </c>
      <c r="H178" s="120"/>
      <c r="I178" s="120">
        <v>174752</v>
      </c>
      <c r="J178" s="120"/>
      <c r="K178" s="120"/>
      <c r="L178" s="120">
        <v>174752</v>
      </c>
    </row>
    <row r="179" spans="1:12" ht="35.1" customHeight="1">
      <c r="A179" s="120">
        <v>173</v>
      </c>
      <c r="B179" s="120" t="s">
        <v>483</v>
      </c>
      <c r="C179" s="120" t="s">
        <v>663</v>
      </c>
      <c r="D179" s="222" t="s">
        <v>664</v>
      </c>
      <c r="E179" s="120" t="s">
        <v>665</v>
      </c>
      <c r="F179" s="120">
        <v>5000</v>
      </c>
      <c r="G179" s="120">
        <v>1579</v>
      </c>
      <c r="H179" s="120">
        <v>1579</v>
      </c>
      <c r="I179" s="120"/>
      <c r="J179" s="120"/>
      <c r="K179" s="120"/>
      <c r="L179" s="120">
        <v>1579</v>
      </c>
    </row>
    <row r="180" spans="1:12" ht="35.1" customHeight="1">
      <c r="A180" s="120">
        <v>174</v>
      </c>
      <c r="B180" s="120" t="s">
        <v>404</v>
      </c>
      <c r="C180" s="120" t="s">
        <v>577</v>
      </c>
      <c r="D180" s="222" t="s">
        <v>666</v>
      </c>
      <c r="E180" s="120" t="s">
        <v>478</v>
      </c>
      <c r="F180" s="120">
        <v>15615</v>
      </c>
      <c r="G180" s="120">
        <v>15615</v>
      </c>
      <c r="H180" s="120"/>
      <c r="I180" s="120">
        <v>15615</v>
      </c>
      <c r="J180" s="120"/>
      <c r="K180" s="120"/>
      <c r="L180" s="120">
        <v>15615</v>
      </c>
    </row>
    <row r="181" spans="1:12" ht="35.1" customHeight="1">
      <c r="A181" s="120">
        <v>175</v>
      </c>
      <c r="B181" s="120" t="s">
        <v>404</v>
      </c>
      <c r="C181" s="120" t="s">
        <v>667</v>
      </c>
      <c r="D181" s="222" t="s">
        <v>668</v>
      </c>
      <c r="E181" s="120" t="s">
        <v>669</v>
      </c>
      <c r="F181" s="120">
        <v>131762.14000000001</v>
      </c>
      <c r="G181" s="120">
        <v>131762.14000000001</v>
      </c>
      <c r="H181" s="120"/>
      <c r="I181" s="120">
        <v>131762.14000000001</v>
      </c>
      <c r="J181" s="120"/>
      <c r="K181" s="120"/>
      <c r="L181" s="120">
        <v>131762.14000000001</v>
      </c>
    </row>
    <row r="182" spans="1:12" ht="35.1" customHeight="1">
      <c r="A182" s="120">
        <v>176</v>
      </c>
      <c r="B182" s="120" t="s">
        <v>404</v>
      </c>
      <c r="C182" s="120" t="s">
        <v>614</v>
      </c>
      <c r="D182" s="222" t="s">
        <v>670</v>
      </c>
      <c r="E182" s="120" t="s">
        <v>671</v>
      </c>
      <c r="F182" s="120">
        <v>13965.24</v>
      </c>
      <c r="G182" s="120">
        <v>13965.24</v>
      </c>
      <c r="H182" s="120"/>
      <c r="I182" s="120">
        <v>13965.24</v>
      </c>
      <c r="J182" s="120"/>
      <c r="K182" s="120"/>
      <c r="L182" s="120">
        <v>13965.24</v>
      </c>
    </row>
    <row r="183" spans="1:12" ht="35.1" customHeight="1">
      <c r="A183" s="120">
        <v>177</v>
      </c>
      <c r="B183" s="120" t="s">
        <v>404</v>
      </c>
      <c r="C183" s="120" t="s">
        <v>672</v>
      </c>
      <c r="D183" s="222" t="s">
        <v>673</v>
      </c>
      <c r="E183" s="120" t="s">
        <v>674</v>
      </c>
      <c r="F183" s="120">
        <v>6796.06</v>
      </c>
      <c r="G183" s="120">
        <v>33.06</v>
      </c>
      <c r="H183" s="120"/>
      <c r="I183" s="120">
        <v>33.06</v>
      </c>
      <c r="J183" s="120"/>
      <c r="K183" s="120"/>
      <c r="L183" s="120">
        <v>33.06</v>
      </c>
    </row>
    <row r="184" spans="1:12" ht="35.1" customHeight="1">
      <c r="A184" s="120">
        <v>178</v>
      </c>
      <c r="B184" s="120" t="s">
        <v>483</v>
      </c>
      <c r="C184" s="120" t="s">
        <v>675</v>
      </c>
      <c r="D184" s="222" t="s">
        <v>676</v>
      </c>
      <c r="E184" s="120" t="s">
        <v>415</v>
      </c>
      <c r="F184" s="120">
        <v>425180</v>
      </c>
      <c r="G184" s="120">
        <v>425180</v>
      </c>
      <c r="H184" s="120">
        <v>425180</v>
      </c>
      <c r="I184" s="120"/>
      <c r="J184" s="120"/>
      <c r="K184" s="120"/>
      <c r="L184" s="120">
        <v>425180</v>
      </c>
    </row>
    <row r="185" spans="1:12" ht="35.1" customHeight="1">
      <c r="A185" s="120">
        <v>179</v>
      </c>
      <c r="B185" s="120" t="s">
        <v>483</v>
      </c>
      <c r="C185" s="120" t="s">
        <v>663</v>
      </c>
      <c r="D185" s="222" t="s">
        <v>664</v>
      </c>
      <c r="E185" s="120" t="s">
        <v>665</v>
      </c>
      <c r="F185" s="120">
        <v>30000</v>
      </c>
      <c r="G185" s="120">
        <v>30000</v>
      </c>
      <c r="H185" s="120">
        <v>30000</v>
      </c>
      <c r="I185" s="120"/>
      <c r="J185" s="120"/>
      <c r="K185" s="120"/>
      <c r="L185" s="120">
        <v>30000</v>
      </c>
    </row>
    <row r="186" spans="1:12" ht="35.1" customHeight="1">
      <c r="A186" s="120">
        <v>180</v>
      </c>
      <c r="B186" s="120" t="s">
        <v>483</v>
      </c>
      <c r="C186" s="120" t="s">
        <v>663</v>
      </c>
      <c r="D186" s="222" t="s">
        <v>664</v>
      </c>
      <c r="E186" s="120" t="s">
        <v>665</v>
      </c>
      <c r="F186" s="120">
        <v>12000</v>
      </c>
      <c r="G186" s="120">
        <v>12000</v>
      </c>
      <c r="H186" s="120">
        <v>12000</v>
      </c>
      <c r="I186" s="120"/>
      <c r="J186" s="120"/>
      <c r="K186" s="120"/>
      <c r="L186" s="120">
        <v>12000</v>
      </c>
    </row>
    <row r="187" spans="1:12" ht="35.1" customHeight="1">
      <c r="A187" s="120">
        <v>181</v>
      </c>
      <c r="B187" s="120" t="s">
        <v>483</v>
      </c>
      <c r="C187" s="120" t="s">
        <v>663</v>
      </c>
      <c r="D187" s="222" t="s">
        <v>664</v>
      </c>
      <c r="E187" s="120" t="s">
        <v>665</v>
      </c>
      <c r="F187" s="120">
        <v>48880</v>
      </c>
      <c r="G187" s="120">
        <v>23200</v>
      </c>
      <c r="H187" s="120">
        <v>23200</v>
      </c>
      <c r="I187" s="120"/>
      <c r="J187" s="120"/>
      <c r="K187" s="120"/>
      <c r="L187" s="120">
        <v>23200</v>
      </c>
    </row>
    <row r="188" spans="1:12" ht="35.1" customHeight="1">
      <c r="A188" s="120">
        <v>182</v>
      </c>
      <c r="B188" s="120" t="s">
        <v>404</v>
      </c>
      <c r="C188" s="120" t="s">
        <v>612</v>
      </c>
      <c r="D188" s="222" t="s">
        <v>677</v>
      </c>
      <c r="E188" s="120" t="s">
        <v>441</v>
      </c>
      <c r="F188" s="120">
        <v>44940</v>
      </c>
      <c r="G188" s="120">
        <v>44940</v>
      </c>
      <c r="H188" s="120"/>
      <c r="I188" s="120">
        <v>44940</v>
      </c>
      <c r="J188" s="120"/>
      <c r="K188" s="120"/>
      <c r="L188" s="120">
        <v>44940</v>
      </c>
    </row>
    <row r="189" spans="1:12" ht="35.1" customHeight="1">
      <c r="A189" s="120">
        <v>183</v>
      </c>
      <c r="B189" s="120" t="s">
        <v>483</v>
      </c>
      <c r="C189" s="120" t="s">
        <v>585</v>
      </c>
      <c r="D189" s="222" t="s">
        <v>678</v>
      </c>
      <c r="E189" s="120" t="s">
        <v>587</v>
      </c>
      <c r="F189" s="120">
        <v>226000</v>
      </c>
      <c r="G189" s="120">
        <v>226000</v>
      </c>
      <c r="H189" s="120">
        <v>226000</v>
      </c>
      <c r="I189" s="120"/>
      <c r="J189" s="120"/>
      <c r="K189" s="120"/>
      <c r="L189" s="120">
        <v>226000</v>
      </c>
    </row>
    <row r="190" spans="1:12" ht="35.1" customHeight="1">
      <c r="A190" s="120">
        <v>184</v>
      </c>
      <c r="B190" s="120" t="s">
        <v>404</v>
      </c>
      <c r="C190" s="120" t="s">
        <v>614</v>
      </c>
      <c r="D190" s="222" t="s">
        <v>679</v>
      </c>
      <c r="E190" s="120" t="s">
        <v>671</v>
      </c>
      <c r="F190" s="120">
        <v>6577.71</v>
      </c>
      <c r="G190" s="120">
        <v>6577.71</v>
      </c>
      <c r="H190" s="120"/>
      <c r="I190" s="120">
        <v>6577.71</v>
      </c>
      <c r="J190" s="120"/>
      <c r="K190" s="120"/>
      <c r="L190" s="120">
        <v>6577.71</v>
      </c>
    </row>
    <row r="191" spans="1:12" ht="35.1" customHeight="1">
      <c r="A191" s="120">
        <v>185</v>
      </c>
      <c r="B191" s="120" t="s">
        <v>483</v>
      </c>
      <c r="C191" s="120" t="s">
        <v>680</v>
      </c>
      <c r="D191" s="222" t="s">
        <v>681</v>
      </c>
      <c r="E191" s="120" t="s">
        <v>682</v>
      </c>
      <c r="F191" s="120">
        <v>50000</v>
      </c>
      <c r="G191" s="120">
        <v>23080</v>
      </c>
      <c r="H191" s="120">
        <v>23080</v>
      </c>
      <c r="I191" s="120"/>
      <c r="J191" s="120"/>
      <c r="K191" s="120"/>
      <c r="L191" s="120">
        <v>23080</v>
      </c>
    </row>
    <row r="192" spans="1:12" ht="35.1" customHeight="1">
      <c r="A192" s="120">
        <v>186</v>
      </c>
      <c r="B192" s="120" t="s">
        <v>404</v>
      </c>
      <c r="C192" s="120" t="s">
        <v>659</v>
      </c>
      <c r="D192" s="222" t="s">
        <v>683</v>
      </c>
      <c r="E192" s="120" t="s">
        <v>661</v>
      </c>
      <c r="F192" s="120">
        <v>2387300</v>
      </c>
      <c r="G192" s="120">
        <v>930560</v>
      </c>
      <c r="H192" s="120"/>
      <c r="I192" s="120">
        <v>930560</v>
      </c>
      <c r="J192" s="120"/>
      <c r="K192" s="120"/>
      <c r="L192" s="120">
        <v>930560</v>
      </c>
    </row>
    <row r="193" spans="1:12" ht="35.1" customHeight="1">
      <c r="A193" s="120">
        <v>187</v>
      </c>
      <c r="B193" s="120" t="s">
        <v>483</v>
      </c>
      <c r="C193" s="120" t="s">
        <v>604</v>
      </c>
      <c r="D193" s="222" t="s">
        <v>684</v>
      </c>
      <c r="E193" s="120" t="s">
        <v>478</v>
      </c>
      <c r="F193" s="120">
        <v>28930</v>
      </c>
      <c r="G193" s="120">
        <v>28930</v>
      </c>
      <c r="H193" s="120">
        <v>28930</v>
      </c>
      <c r="I193" s="120"/>
      <c r="J193" s="120"/>
      <c r="K193" s="120"/>
      <c r="L193" s="120">
        <v>28930</v>
      </c>
    </row>
    <row r="194" spans="1:12" ht="35.1" customHeight="1">
      <c r="A194" s="120">
        <v>188</v>
      </c>
      <c r="B194" s="120" t="s">
        <v>404</v>
      </c>
      <c r="C194" s="120" t="s">
        <v>614</v>
      </c>
      <c r="D194" s="222" t="s">
        <v>685</v>
      </c>
      <c r="E194" s="120" t="s">
        <v>671</v>
      </c>
      <c r="F194" s="120">
        <v>29350</v>
      </c>
      <c r="G194" s="120">
        <v>29350</v>
      </c>
      <c r="H194" s="120"/>
      <c r="I194" s="120">
        <v>29350</v>
      </c>
      <c r="J194" s="120"/>
      <c r="K194" s="120"/>
      <c r="L194" s="120">
        <v>29350</v>
      </c>
    </row>
    <row r="195" spans="1:12" ht="35.1" customHeight="1">
      <c r="A195" s="120">
        <v>189</v>
      </c>
      <c r="B195" s="120" t="s">
        <v>404</v>
      </c>
      <c r="C195" s="120" t="s">
        <v>686</v>
      </c>
      <c r="D195" s="222" t="s">
        <v>687</v>
      </c>
      <c r="E195" s="120" t="s">
        <v>669</v>
      </c>
      <c r="F195" s="120">
        <v>14216.23</v>
      </c>
      <c r="G195" s="120">
        <v>14216.23</v>
      </c>
      <c r="H195" s="120"/>
      <c r="I195" s="120">
        <v>14216.23</v>
      </c>
      <c r="J195" s="120"/>
      <c r="K195" s="120"/>
      <c r="L195" s="120">
        <v>14216.23</v>
      </c>
    </row>
    <row r="196" spans="1:12" ht="35.1" customHeight="1">
      <c r="A196" s="120">
        <v>190</v>
      </c>
      <c r="B196" s="120" t="s">
        <v>404</v>
      </c>
      <c r="C196" s="120" t="s">
        <v>688</v>
      </c>
      <c r="D196" s="222" t="s">
        <v>689</v>
      </c>
      <c r="E196" s="120" t="s">
        <v>669</v>
      </c>
      <c r="F196" s="120">
        <v>784.36</v>
      </c>
      <c r="G196" s="120">
        <v>784.36</v>
      </c>
      <c r="H196" s="120"/>
      <c r="I196" s="120">
        <v>784.36</v>
      </c>
      <c r="J196" s="120"/>
      <c r="K196" s="120"/>
      <c r="L196" s="120">
        <v>784.36</v>
      </c>
    </row>
    <row r="197" spans="1:12" ht="35.1" customHeight="1">
      <c r="A197" s="120">
        <v>191</v>
      </c>
      <c r="B197" s="120" t="s">
        <v>483</v>
      </c>
      <c r="C197" s="120" t="s">
        <v>675</v>
      </c>
      <c r="D197" s="222" t="s">
        <v>676</v>
      </c>
      <c r="E197" s="120" t="s">
        <v>415</v>
      </c>
      <c r="F197" s="120">
        <v>575180</v>
      </c>
      <c r="G197" s="120">
        <v>150000</v>
      </c>
      <c r="H197" s="120">
        <v>150000</v>
      </c>
      <c r="I197" s="120"/>
      <c r="J197" s="120"/>
      <c r="K197" s="120"/>
      <c r="L197" s="120">
        <v>150000</v>
      </c>
    </row>
    <row r="198" spans="1:12" ht="35.1" customHeight="1">
      <c r="A198" s="120">
        <v>192</v>
      </c>
      <c r="B198" s="120" t="s">
        <v>404</v>
      </c>
      <c r="C198" s="120" t="s">
        <v>690</v>
      </c>
      <c r="D198" s="222" t="s">
        <v>691</v>
      </c>
      <c r="E198" s="120" t="s">
        <v>692</v>
      </c>
      <c r="F198" s="120">
        <v>54736.42</v>
      </c>
      <c r="G198" s="120">
        <v>54736.42</v>
      </c>
      <c r="H198" s="120"/>
      <c r="I198" s="120">
        <v>54736.42</v>
      </c>
      <c r="J198" s="120"/>
      <c r="K198" s="120"/>
      <c r="L198" s="120">
        <v>54736.42</v>
      </c>
    </row>
    <row r="199" spans="1:12" ht="35.1" customHeight="1">
      <c r="A199" s="120">
        <v>193</v>
      </c>
      <c r="B199" s="120" t="s">
        <v>404</v>
      </c>
      <c r="C199" s="120" t="s">
        <v>614</v>
      </c>
      <c r="D199" s="222" t="s">
        <v>693</v>
      </c>
      <c r="E199" s="120" t="s">
        <v>669</v>
      </c>
      <c r="F199" s="120">
        <v>36546</v>
      </c>
      <c r="G199" s="120">
        <v>36546</v>
      </c>
      <c r="H199" s="120"/>
      <c r="I199" s="120">
        <v>36546</v>
      </c>
      <c r="J199" s="120"/>
      <c r="K199" s="120"/>
      <c r="L199" s="120">
        <v>36546</v>
      </c>
    </row>
    <row r="200" spans="1:12" ht="35.1" customHeight="1">
      <c r="A200" s="120">
        <v>194</v>
      </c>
      <c r="B200" s="120" t="s">
        <v>404</v>
      </c>
      <c r="C200" s="120" t="s">
        <v>694</v>
      </c>
      <c r="D200" s="222" t="s">
        <v>695</v>
      </c>
      <c r="E200" s="120" t="s">
        <v>696</v>
      </c>
      <c r="F200" s="120">
        <v>53144</v>
      </c>
      <c r="G200" s="120">
        <v>53144</v>
      </c>
      <c r="H200" s="120"/>
      <c r="I200" s="120">
        <v>53144</v>
      </c>
      <c r="J200" s="120"/>
      <c r="K200" s="120"/>
      <c r="L200" s="120">
        <v>53144</v>
      </c>
    </row>
    <row r="201" spans="1:12" ht="35.1" customHeight="1">
      <c r="A201" s="120">
        <v>195</v>
      </c>
      <c r="B201" s="120" t="s">
        <v>404</v>
      </c>
      <c r="C201" s="120" t="s">
        <v>694</v>
      </c>
      <c r="D201" s="222" t="s">
        <v>697</v>
      </c>
      <c r="E201" s="120" t="s">
        <v>696</v>
      </c>
      <c r="F201" s="120">
        <v>530000</v>
      </c>
      <c r="G201" s="120">
        <v>530000</v>
      </c>
      <c r="H201" s="120"/>
      <c r="I201" s="120">
        <v>530000</v>
      </c>
      <c r="J201" s="120"/>
      <c r="K201" s="120"/>
      <c r="L201" s="120">
        <v>530000</v>
      </c>
    </row>
    <row r="202" spans="1:12" ht="35.1" customHeight="1">
      <c r="A202" s="120">
        <v>196</v>
      </c>
      <c r="B202" s="120" t="s">
        <v>404</v>
      </c>
      <c r="C202" s="120" t="s">
        <v>583</v>
      </c>
      <c r="D202" s="222" t="s">
        <v>698</v>
      </c>
      <c r="E202" s="120" t="s">
        <v>441</v>
      </c>
      <c r="F202" s="120">
        <v>53230</v>
      </c>
      <c r="G202" s="120">
        <v>53230</v>
      </c>
      <c r="H202" s="120"/>
      <c r="I202" s="120">
        <v>53230</v>
      </c>
      <c r="J202" s="120"/>
      <c r="K202" s="120"/>
      <c r="L202" s="120">
        <v>53230</v>
      </c>
    </row>
    <row r="203" spans="1:12" ht="35.1" customHeight="1">
      <c r="A203" s="120">
        <v>197</v>
      </c>
      <c r="B203" s="120" t="s">
        <v>404</v>
      </c>
      <c r="C203" s="120" t="s">
        <v>612</v>
      </c>
      <c r="D203" s="222" t="s">
        <v>702</v>
      </c>
      <c r="E203" s="120" t="s">
        <v>441</v>
      </c>
      <c r="F203" s="120">
        <v>2775</v>
      </c>
      <c r="G203" s="120">
        <v>2775</v>
      </c>
      <c r="H203" s="120"/>
      <c r="I203" s="120">
        <v>2775</v>
      </c>
      <c r="J203" s="120"/>
      <c r="K203" s="120"/>
      <c r="L203" s="120">
        <v>2775</v>
      </c>
    </row>
    <row r="204" spans="1:12" ht="35.1" customHeight="1">
      <c r="A204" s="120">
        <v>198</v>
      </c>
      <c r="B204" s="120" t="s">
        <v>404</v>
      </c>
      <c r="C204" s="120" t="s">
        <v>694</v>
      </c>
      <c r="D204" s="222" t="s">
        <v>703</v>
      </c>
      <c r="E204" s="120" t="s">
        <v>704</v>
      </c>
      <c r="F204" s="120">
        <v>61811.97</v>
      </c>
      <c r="G204" s="120">
        <v>61811.97</v>
      </c>
      <c r="H204" s="120"/>
      <c r="I204" s="120">
        <v>61811.97</v>
      </c>
      <c r="J204" s="120"/>
      <c r="K204" s="120"/>
      <c r="L204" s="120">
        <v>61811.97</v>
      </c>
    </row>
    <row r="205" spans="1:12" ht="35.1" customHeight="1">
      <c r="A205" s="120">
        <v>199</v>
      </c>
      <c r="B205" s="120" t="s">
        <v>404</v>
      </c>
      <c r="C205" s="120" t="s">
        <v>597</v>
      </c>
      <c r="D205" s="222" t="s">
        <v>703</v>
      </c>
      <c r="E205" s="120" t="s">
        <v>705</v>
      </c>
      <c r="F205" s="120">
        <v>39943.089999999997</v>
      </c>
      <c r="G205" s="120">
        <v>39943.089999999997</v>
      </c>
      <c r="H205" s="120"/>
      <c r="I205" s="120">
        <v>39943.089999999997</v>
      </c>
      <c r="J205" s="120"/>
      <c r="K205" s="120"/>
      <c r="L205" s="120">
        <v>39943.089999999997</v>
      </c>
    </row>
    <row r="206" spans="1:12" ht="35.1" customHeight="1">
      <c r="A206" s="120">
        <v>200</v>
      </c>
      <c r="B206" s="120" t="s">
        <v>404</v>
      </c>
      <c r="C206" s="120" t="s">
        <v>646</v>
      </c>
      <c r="D206" s="222" t="s">
        <v>706</v>
      </c>
      <c r="E206" s="120" t="s">
        <v>415</v>
      </c>
      <c r="F206" s="120">
        <v>50000</v>
      </c>
      <c r="G206" s="120">
        <v>25000</v>
      </c>
      <c r="H206" s="120"/>
      <c r="I206" s="120">
        <v>25000</v>
      </c>
      <c r="J206" s="120"/>
      <c r="K206" s="120"/>
      <c r="L206" s="120">
        <v>25000</v>
      </c>
    </row>
    <row r="207" spans="1:12" ht="35.1" customHeight="1">
      <c r="A207" s="120">
        <v>201</v>
      </c>
      <c r="B207" s="120" t="s">
        <v>483</v>
      </c>
      <c r="C207" s="120" t="s">
        <v>644</v>
      </c>
      <c r="D207" s="222" t="s">
        <v>707</v>
      </c>
      <c r="E207" s="120" t="s">
        <v>415</v>
      </c>
      <c r="F207" s="120">
        <v>190152</v>
      </c>
      <c r="G207" s="120">
        <v>152</v>
      </c>
      <c r="H207" s="120">
        <v>152</v>
      </c>
      <c r="I207" s="120"/>
      <c r="J207" s="120"/>
      <c r="K207" s="120"/>
      <c r="L207" s="120">
        <v>152</v>
      </c>
    </row>
    <row r="208" spans="1:12" ht="35.1" customHeight="1">
      <c r="A208" s="120">
        <v>202</v>
      </c>
      <c r="B208" s="120" t="s">
        <v>404</v>
      </c>
      <c r="C208" s="120" t="s">
        <v>589</v>
      </c>
      <c r="D208" s="222" t="s">
        <v>708</v>
      </c>
      <c r="E208" s="120" t="s">
        <v>591</v>
      </c>
      <c r="F208" s="120">
        <v>1174070</v>
      </c>
      <c r="G208" s="120">
        <v>33287.230000000003</v>
      </c>
      <c r="H208" s="120"/>
      <c r="I208" s="120">
        <v>33287.230000000003</v>
      </c>
      <c r="J208" s="120"/>
      <c r="K208" s="120"/>
      <c r="L208" s="120">
        <v>33287.230000000003</v>
      </c>
    </row>
    <row r="209" spans="1:12" ht="35.1" customHeight="1">
      <c r="A209" s="120">
        <v>203</v>
      </c>
      <c r="B209" s="120" t="s">
        <v>483</v>
      </c>
      <c r="C209" s="120" t="s">
        <v>585</v>
      </c>
      <c r="D209" s="222" t="s">
        <v>709</v>
      </c>
      <c r="E209" s="120" t="s">
        <v>587</v>
      </c>
      <c r="F209" s="120">
        <v>280000</v>
      </c>
      <c r="G209" s="120">
        <v>280000</v>
      </c>
      <c r="H209" s="120">
        <v>280000</v>
      </c>
      <c r="I209" s="120"/>
      <c r="J209" s="120"/>
      <c r="K209" s="120"/>
      <c r="L209" s="120">
        <v>280000</v>
      </c>
    </row>
    <row r="210" spans="1:12" ht="35.1" customHeight="1">
      <c r="A210" s="120">
        <v>204</v>
      </c>
      <c r="B210" s="120" t="s">
        <v>404</v>
      </c>
      <c r="C210" s="120" t="s">
        <v>699</v>
      </c>
      <c r="D210" s="222" t="s">
        <v>700</v>
      </c>
      <c r="E210" s="120" t="s">
        <v>701</v>
      </c>
      <c r="F210" s="120">
        <v>9350000</v>
      </c>
      <c r="G210" s="120">
        <v>3450000</v>
      </c>
      <c r="H210" s="120"/>
      <c r="I210" s="120">
        <v>3450000</v>
      </c>
      <c r="J210" s="120"/>
      <c r="K210" s="120"/>
      <c r="L210" s="120">
        <v>3450000</v>
      </c>
    </row>
    <row r="211" spans="1:12" ht="35.1" customHeight="1">
      <c r="A211" s="120">
        <v>205</v>
      </c>
      <c r="B211" s="120" t="s">
        <v>404</v>
      </c>
      <c r="C211" s="120" t="s">
        <v>577</v>
      </c>
      <c r="D211" s="222" t="s">
        <v>710</v>
      </c>
      <c r="E211" s="120" t="s">
        <v>692</v>
      </c>
      <c r="F211" s="120">
        <v>34901.19</v>
      </c>
      <c r="G211" s="120">
        <v>34901.19</v>
      </c>
      <c r="H211" s="120"/>
      <c r="I211" s="120">
        <v>34901.19</v>
      </c>
      <c r="J211" s="120"/>
      <c r="K211" s="120"/>
      <c r="L211" s="120">
        <v>34901.19</v>
      </c>
    </row>
    <row r="212" spans="1:12" ht="35.1" customHeight="1">
      <c r="A212" s="120">
        <v>206</v>
      </c>
      <c r="B212" s="120" t="s">
        <v>404</v>
      </c>
      <c r="C212" s="120" t="s">
        <v>711</v>
      </c>
      <c r="D212" s="222" t="s">
        <v>712</v>
      </c>
      <c r="E212" s="120" t="s">
        <v>713</v>
      </c>
      <c r="F212" s="120">
        <v>12221208.5</v>
      </c>
      <c r="G212" s="120">
        <v>4271191.1900000004</v>
      </c>
      <c r="H212" s="120"/>
      <c r="I212" s="120">
        <v>4271191.1900000004</v>
      </c>
      <c r="J212" s="120"/>
      <c r="K212" s="120"/>
      <c r="L212" s="120">
        <v>4271191.1900000004</v>
      </c>
    </row>
    <row r="213" spans="1:12" ht="35.1" customHeight="1">
      <c r="A213" s="120">
        <v>207</v>
      </c>
      <c r="B213" s="120" t="s">
        <v>404</v>
      </c>
      <c r="C213" s="120" t="s">
        <v>583</v>
      </c>
      <c r="D213" s="222" t="s">
        <v>714</v>
      </c>
      <c r="E213" s="120" t="s">
        <v>441</v>
      </c>
      <c r="F213" s="120">
        <v>31560</v>
      </c>
      <c r="G213" s="120">
        <v>31560</v>
      </c>
      <c r="H213" s="120"/>
      <c r="I213" s="120">
        <v>31560</v>
      </c>
      <c r="J213" s="120"/>
      <c r="K213" s="120"/>
      <c r="L213" s="120">
        <v>31560</v>
      </c>
    </row>
    <row r="214" spans="1:12" ht="35.1" customHeight="1">
      <c r="A214" s="120">
        <v>208</v>
      </c>
      <c r="B214" s="120" t="s">
        <v>404</v>
      </c>
      <c r="C214" s="120" t="s">
        <v>593</v>
      </c>
      <c r="D214" s="222" t="s">
        <v>594</v>
      </c>
      <c r="E214" s="120" t="s">
        <v>542</v>
      </c>
      <c r="F214" s="120">
        <v>3.94</v>
      </c>
      <c r="G214" s="120">
        <v>3.94</v>
      </c>
      <c r="H214" s="120"/>
      <c r="I214" s="120">
        <v>3.94</v>
      </c>
      <c r="J214" s="120"/>
      <c r="K214" s="120"/>
      <c r="L214" s="120">
        <v>3.94</v>
      </c>
    </row>
    <row r="215" spans="1:12" ht="35.1" customHeight="1">
      <c r="A215" s="120">
        <v>209</v>
      </c>
      <c r="B215" s="120" t="s">
        <v>404</v>
      </c>
      <c r="C215" s="120" t="s">
        <v>715</v>
      </c>
      <c r="D215" s="222" t="s">
        <v>716</v>
      </c>
      <c r="E215" s="120" t="s">
        <v>717</v>
      </c>
      <c r="F215" s="120">
        <v>324000</v>
      </c>
      <c r="G215" s="120">
        <v>324000</v>
      </c>
      <c r="H215" s="120"/>
      <c r="I215" s="120">
        <v>324000</v>
      </c>
      <c r="J215" s="120"/>
      <c r="K215" s="120"/>
      <c r="L215" s="120">
        <v>324000</v>
      </c>
    </row>
    <row r="216" spans="1:12" ht="35.1" customHeight="1">
      <c r="A216" s="120">
        <v>210</v>
      </c>
      <c r="B216" s="120" t="s">
        <v>404</v>
      </c>
      <c r="C216" s="120" t="s">
        <v>715</v>
      </c>
      <c r="D216" s="222" t="s">
        <v>716</v>
      </c>
      <c r="E216" s="120" t="s">
        <v>717</v>
      </c>
      <c r="F216" s="120">
        <v>450000</v>
      </c>
      <c r="G216" s="120">
        <v>450000</v>
      </c>
      <c r="H216" s="120"/>
      <c r="I216" s="120">
        <v>450000</v>
      </c>
      <c r="J216" s="120"/>
      <c r="K216" s="120"/>
      <c r="L216" s="120">
        <v>450000</v>
      </c>
    </row>
    <row r="217" spans="1:12" ht="35.1" customHeight="1">
      <c r="A217" s="120">
        <v>211</v>
      </c>
      <c r="B217" s="120" t="s">
        <v>404</v>
      </c>
      <c r="C217" s="120" t="s">
        <v>718</v>
      </c>
      <c r="D217" s="222" t="s">
        <v>719</v>
      </c>
      <c r="E217" s="120" t="s">
        <v>720</v>
      </c>
      <c r="F217" s="120">
        <v>300000</v>
      </c>
      <c r="G217" s="120">
        <v>300000</v>
      </c>
      <c r="H217" s="120"/>
      <c r="I217" s="120">
        <v>300000</v>
      </c>
      <c r="J217" s="120"/>
      <c r="K217" s="120"/>
      <c r="L217" s="120">
        <v>300000</v>
      </c>
    </row>
    <row r="218" spans="1:12" ht="35.1" customHeight="1">
      <c r="A218" s="120">
        <v>212</v>
      </c>
      <c r="B218" s="120" t="s">
        <v>404</v>
      </c>
      <c r="C218" s="120" t="s">
        <v>577</v>
      </c>
      <c r="D218" s="222" t="s">
        <v>721</v>
      </c>
      <c r="E218" s="120" t="s">
        <v>412</v>
      </c>
      <c r="F218" s="120">
        <v>14335</v>
      </c>
      <c r="G218" s="120">
        <v>14335</v>
      </c>
      <c r="H218" s="120"/>
      <c r="I218" s="120">
        <v>14335</v>
      </c>
      <c r="J218" s="120"/>
      <c r="K218" s="120"/>
      <c r="L218" s="120">
        <v>14335</v>
      </c>
    </row>
    <row r="219" spans="1:12" ht="35.1" customHeight="1">
      <c r="A219" s="120">
        <v>213</v>
      </c>
      <c r="B219" s="120" t="s">
        <v>483</v>
      </c>
      <c r="C219" s="120" t="s">
        <v>618</v>
      </c>
      <c r="D219" s="222" t="s">
        <v>722</v>
      </c>
      <c r="E219" s="120" t="s">
        <v>435</v>
      </c>
      <c r="F219" s="120">
        <v>120</v>
      </c>
      <c r="G219" s="120">
        <v>120</v>
      </c>
      <c r="H219" s="120">
        <v>120</v>
      </c>
      <c r="I219" s="120"/>
      <c r="J219" s="120"/>
      <c r="K219" s="120"/>
      <c r="L219" s="120">
        <v>120</v>
      </c>
    </row>
    <row r="220" spans="1:12" ht="35.1" customHeight="1">
      <c r="A220" s="120">
        <v>214</v>
      </c>
      <c r="B220" s="120" t="s">
        <v>404</v>
      </c>
      <c r="C220" s="120" t="s">
        <v>646</v>
      </c>
      <c r="D220" s="222" t="s">
        <v>723</v>
      </c>
      <c r="E220" s="120" t="s">
        <v>415</v>
      </c>
      <c r="F220" s="120">
        <v>160000</v>
      </c>
      <c r="G220" s="120">
        <v>160000</v>
      </c>
      <c r="H220" s="120"/>
      <c r="I220" s="120">
        <v>160000</v>
      </c>
      <c r="J220" s="120"/>
      <c r="K220" s="120"/>
      <c r="L220" s="120">
        <v>160000</v>
      </c>
    </row>
    <row r="221" spans="1:12" ht="35.1" customHeight="1">
      <c r="A221" s="120">
        <v>215</v>
      </c>
      <c r="B221" s="120" t="s">
        <v>404</v>
      </c>
      <c r="C221" s="120" t="s">
        <v>724</v>
      </c>
      <c r="D221" s="222" t="s">
        <v>725</v>
      </c>
      <c r="E221" s="120" t="s">
        <v>726</v>
      </c>
      <c r="F221" s="120">
        <v>280000</v>
      </c>
      <c r="G221" s="120">
        <v>264400</v>
      </c>
      <c r="H221" s="120"/>
      <c r="I221" s="120">
        <v>264400</v>
      </c>
      <c r="J221" s="120"/>
      <c r="K221" s="120"/>
      <c r="L221" s="120">
        <v>264400</v>
      </c>
    </row>
    <row r="222" spans="1:12" ht="35.1" customHeight="1">
      <c r="A222" s="120">
        <v>216</v>
      </c>
      <c r="B222" s="120" t="s">
        <v>483</v>
      </c>
      <c r="C222" s="120" t="s">
        <v>618</v>
      </c>
      <c r="D222" s="222" t="s">
        <v>727</v>
      </c>
      <c r="E222" s="120" t="s">
        <v>435</v>
      </c>
      <c r="F222" s="120">
        <v>422</v>
      </c>
      <c r="G222" s="120">
        <v>422</v>
      </c>
      <c r="H222" s="120">
        <v>422</v>
      </c>
      <c r="I222" s="120"/>
      <c r="J222" s="120"/>
      <c r="K222" s="120"/>
      <c r="L222" s="120">
        <v>422</v>
      </c>
    </row>
    <row r="223" spans="1:12" ht="35.1" customHeight="1">
      <c r="A223" s="120">
        <v>217</v>
      </c>
      <c r="B223" s="120" t="s">
        <v>483</v>
      </c>
      <c r="C223" s="120" t="s">
        <v>728</v>
      </c>
      <c r="D223" s="222" t="s">
        <v>729</v>
      </c>
      <c r="E223" s="120" t="s">
        <v>456</v>
      </c>
      <c r="F223" s="120">
        <v>6575</v>
      </c>
      <c r="G223" s="120">
        <v>6575</v>
      </c>
      <c r="H223" s="120">
        <v>6575</v>
      </c>
      <c r="I223" s="120"/>
      <c r="J223" s="120"/>
      <c r="K223" s="120"/>
      <c r="L223" s="120">
        <v>6575</v>
      </c>
    </row>
    <row r="224" spans="1:12" ht="35.1" customHeight="1">
      <c r="A224" s="120">
        <v>218</v>
      </c>
      <c r="B224" s="120" t="s">
        <v>404</v>
      </c>
      <c r="C224" s="120" t="s">
        <v>730</v>
      </c>
      <c r="D224" s="222" t="s">
        <v>731</v>
      </c>
      <c r="E224" s="120" t="s">
        <v>732</v>
      </c>
      <c r="F224" s="120">
        <v>1850000</v>
      </c>
      <c r="G224" s="120">
        <v>120000</v>
      </c>
      <c r="H224" s="120"/>
      <c r="I224" s="120">
        <v>120000</v>
      </c>
      <c r="J224" s="120"/>
      <c r="K224" s="120"/>
      <c r="L224" s="120">
        <v>120000</v>
      </c>
    </row>
    <row r="225" spans="1:12" ht="35.1" customHeight="1">
      <c r="A225" s="120">
        <v>219</v>
      </c>
      <c r="B225" s="120" t="s">
        <v>404</v>
      </c>
      <c r="C225" s="120" t="s">
        <v>730</v>
      </c>
      <c r="D225" s="222" t="s">
        <v>733</v>
      </c>
      <c r="E225" s="120" t="s">
        <v>732</v>
      </c>
      <c r="F225" s="120">
        <v>1230000</v>
      </c>
      <c r="G225" s="120">
        <v>10000</v>
      </c>
      <c r="H225" s="120"/>
      <c r="I225" s="120">
        <v>10000</v>
      </c>
      <c r="J225" s="120"/>
      <c r="K225" s="120"/>
      <c r="L225" s="120">
        <v>10000</v>
      </c>
    </row>
    <row r="226" spans="1:12" ht="35.1" customHeight="1">
      <c r="A226" s="120">
        <v>220</v>
      </c>
      <c r="B226" s="120" t="s">
        <v>404</v>
      </c>
      <c r="C226" s="120" t="s">
        <v>634</v>
      </c>
      <c r="D226" s="222" t="s">
        <v>635</v>
      </c>
      <c r="E226" s="120" t="s">
        <v>435</v>
      </c>
      <c r="F226" s="120">
        <v>1020</v>
      </c>
      <c r="G226" s="120">
        <v>1020</v>
      </c>
      <c r="H226" s="120"/>
      <c r="I226" s="120">
        <v>1020</v>
      </c>
      <c r="J226" s="120"/>
      <c r="K226" s="120"/>
      <c r="L226" s="120">
        <v>1020</v>
      </c>
    </row>
    <row r="227" spans="1:12" ht="35.1" customHeight="1">
      <c r="A227" s="120">
        <v>221</v>
      </c>
      <c r="B227" s="120" t="s">
        <v>483</v>
      </c>
      <c r="C227" s="120" t="s">
        <v>734</v>
      </c>
      <c r="D227" s="222" t="s">
        <v>735</v>
      </c>
      <c r="E227" s="120" t="s">
        <v>415</v>
      </c>
      <c r="F227" s="120">
        <v>60000</v>
      </c>
      <c r="G227" s="120">
        <v>60000</v>
      </c>
      <c r="H227" s="120">
        <v>60000</v>
      </c>
      <c r="I227" s="120"/>
      <c r="J227" s="120"/>
      <c r="K227" s="120"/>
      <c r="L227" s="120">
        <v>60000</v>
      </c>
    </row>
    <row r="228" spans="1:12" ht="35.1" customHeight="1">
      <c r="A228" s="120">
        <v>222</v>
      </c>
      <c r="B228" s="120" t="s">
        <v>483</v>
      </c>
      <c r="C228" s="120" t="s">
        <v>618</v>
      </c>
      <c r="D228" s="222" t="s">
        <v>736</v>
      </c>
      <c r="E228" s="120" t="s">
        <v>435</v>
      </c>
      <c r="F228" s="120">
        <v>400</v>
      </c>
      <c r="G228" s="120">
        <v>400</v>
      </c>
      <c r="H228" s="120">
        <v>400</v>
      </c>
      <c r="I228" s="120"/>
      <c r="J228" s="120"/>
      <c r="K228" s="120"/>
      <c r="L228" s="120">
        <v>400</v>
      </c>
    </row>
    <row r="229" spans="1:12" ht="35.1" customHeight="1">
      <c r="A229" s="120">
        <v>223</v>
      </c>
      <c r="B229" s="120" t="s">
        <v>404</v>
      </c>
      <c r="C229" s="120" t="s">
        <v>694</v>
      </c>
      <c r="D229" s="222" t="s">
        <v>737</v>
      </c>
      <c r="E229" s="120" t="s">
        <v>696</v>
      </c>
      <c r="F229" s="120">
        <v>287542.52</v>
      </c>
      <c r="G229" s="120">
        <v>287542.52</v>
      </c>
      <c r="H229" s="120"/>
      <c r="I229" s="120">
        <v>287542.52</v>
      </c>
      <c r="J229" s="120"/>
      <c r="K229" s="120"/>
      <c r="L229" s="120">
        <v>287542.52</v>
      </c>
    </row>
    <row r="230" spans="1:12" ht="35.1" customHeight="1">
      <c r="A230" s="120">
        <v>224</v>
      </c>
      <c r="B230" s="120" t="s">
        <v>404</v>
      </c>
      <c r="C230" s="120" t="s">
        <v>738</v>
      </c>
      <c r="D230" s="222" t="s">
        <v>739</v>
      </c>
      <c r="E230" s="120" t="s">
        <v>564</v>
      </c>
      <c r="F230" s="120">
        <v>300000</v>
      </c>
      <c r="G230" s="120">
        <v>300000</v>
      </c>
      <c r="H230" s="120"/>
      <c r="I230" s="120">
        <v>300000</v>
      </c>
      <c r="J230" s="120"/>
      <c r="K230" s="120"/>
      <c r="L230" s="120">
        <v>300000</v>
      </c>
    </row>
    <row r="231" spans="1:12" ht="35.1" customHeight="1">
      <c r="A231" s="120">
        <v>225</v>
      </c>
      <c r="B231" s="120" t="s">
        <v>483</v>
      </c>
      <c r="C231" s="120" t="s">
        <v>617</v>
      </c>
      <c r="D231" s="222" t="s">
        <v>740</v>
      </c>
      <c r="E231" s="120" t="s">
        <v>415</v>
      </c>
      <c r="F231" s="120">
        <v>370000</v>
      </c>
      <c r="G231" s="120">
        <v>370000</v>
      </c>
      <c r="H231" s="120">
        <v>370000</v>
      </c>
      <c r="I231" s="120"/>
      <c r="J231" s="120"/>
      <c r="K231" s="120"/>
      <c r="L231" s="120">
        <v>370000</v>
      </c>
    </row>
    <row r="232" spans="1:12" ht="35.1" customHeight="1">
      <c r="A232" s="120">
        <v>226</v>
      </c>
      <c r="B232" s="120" t="s">
        <v>483</v>
      </c>
      <c r="C232" s="120" t="s">
        <v>604</v>
      </c>
      <c r="D232" s="222" t="s">
        <v>741</v>
      </c>
      <c r="E232" s="120" t="s">
        <v>478</v>
      </c>
      <c r="F232" s="120">
        <v>12343.5</v>
      </c>
      <c r="G232" s="120">
        <v>12343.5</v>
      </c>
      <c r="H232" s="120">
        <v>12343.5</v>
      </c>
      <c r="I232" s="120"/>
      <c r="J232" s="120"/>
      <c r="K232" s="120"/>
      <c r="L232" s="120">
        <v>12343.5</v>
      </c>
    </row>
    <row r="233" spans="1:12" ht="35.1" customHeight="1">
      <c r="A233" s="120">
        <v>227</v>
      </c>
      <c r="B233" s="120" t="s">
        <v>404</v>
      </c>
      <c r="C233" s="120" t="s">
        <v>659</v>
      </c>
      <c r="D233" s="222" t="s">
        <v>742</v>
      </c>
      <c r="E233" s="120" t="s">
        <v>661</v>
      </c>
      <c r="F233" s="120">
        <v>1000000</v>
      </c>
      <c r="G233" s="120">
        <v>630891</v>
      </c>
      <c r="H233" s="120"/>
      <c r="I233" s="120">
        <v>630891</v>
      </c>
      <c r="J233" s="120"/>
      <c r="K233" s="120"/>
      <c r="L233" s="120">
        <v>630891</v>
      </c>
    </row>
    <row r="234" spans="1:12" ht="35.1" customHeight="1">
      <c r="A234" s="120">
        <v>228</v>
      </c>
      <c r="B234" s="120" t="s">
        <v>404</v>
      </c>
      <c r="C234" s="120" t="s">
        <v>612</v>
      </c>
      <c r="D234" s="222" t="s">
        <v>743</v>
      </c>
      <c r="E234" s="120" t="s">
        <v>637</v>
      </c>
      <c r="F234" s="120">
        <v>12663</v>
      </c>
      <c r="G234" s="120">
        <v>12663</v>
      </c>
      <c r="H234" s="120"/>
      <c r="I234" s="120">
        <v>12663</v>
      </c>
      <c r="J234" s="120"/>
      <c r="K234" s="120"/>
      <c r="L234" s="120">
        <v>12663</v>
      </c>
    </row>
    <row r="235" spans="1:12" ht="35.1" customHeight="1">
      <c r="A235" s="120">
        <v>229</v>
      </c>
      <c r="B235" s="120" t="s">
        <v>483</v>
      </c>
      <c r="C235" s="120" t="s">
        <v>644</v>
      </c>
      <c r="D235" s="222" t="s">
        <v>707</v>
      </c>
      <c r="E235" s="120" t="s">
        <v>415</v>
      </c>
      <c r="F235" s="120">
        <v>300000</v>
      </c>
      <c r="G235" s="120">
        <v>300000</v>
      </c>
      <c r="H235" s="120">
        <v>300000</v>
      </c>
      <c r="I235" s="120"/>
      <c r="J235" s="120"/>
      <c r="K235" s="120"/>
      <c r="L235" s="120">
        <v>300000</v>
      </c>
    </row>
    <row r="236" spans="1:12" ht="35.1" customHeight="1">
      <c r="A236" s="120">
        <v>230</v>
      </c>
      <c r="B236" s="120" t="s">
        <v>404</v>
      </c>
      <c r="C236" s="120" t="s">
        <v>577</v>
      </c>
      <c r="D236" s="222" t="s">
        <v>744</v>
      </c>
      <c r="E236" s="120" t="s">
        <v>478</v>
      </c>
      <c r="F236" s="120">
        <v>135840</v>
      </c>
      <c r="G236" s="120">
        <v>135840</v>
      </c>
      <c r="H236" s="120"/>
      <c r="I236" s="120">
        <v>135840</v>
      </c>
      <c r="J236" s="120"/>
      <c r="K236" s="120"/>
      <c r="L236" s="120">
        <v>135840</v>
      </c>
    </row>
    <row r="237" spans="1:12" ht="35.1" customHeight="1">
      <c r="A237" s="120">
        <v>231</v>
      </c>
      <c r="B237" s="120" t="s">
        <v>483</v>
      </c>
      <c r="C237" s="120" t="s">
        <v>618</v>
      </c>
      <c r="D237" s="222" t="s">
        <v>745</v>
      </c>
      <c r="E237" s="120" t="s">
        <v>435</v>
      </c>
      <c r="F237" s="120">
        <v>32</v>
      </c>
      <c r="G237" s="120">
        <v>32</v>
      </c>
      <c r="H237" s="120">
        <v>32</v>
      </c>
      <c r="I237" s="120"/>
      <c r="J237" s="120"/>
      <c r="K237" s="120"/>
      <c r="L237" s="120">
        <v>32</v>
      </c>
    </row>
    <row r="238" spans="1:12" ht="35.1" customHeight="1">
      <c r="A238" s="120">
        <v>232</v>
      </c>
      <c r="B238" s="120" t="s">
        <v>404</v>
      </c>
      <c r="C238" s="120" t="s">
        <v>612</v>
      </c>
      <c r="D238" s="222" t="s">
        <v>746</v>
      </c>
      <c r="E238" s="120" t="s">
        <v>441</v>
      </c>
      <c r="F238" s="120">
        <v>87120</v>
      </c>
      <c r="G238" s="120">
        <v>87120</v>
      </c>
      <c r="H238" s="120"/>
      <c r="I238" s="120">
        <v>87120</v>
      </c>
      <c r="J238" s="120"/>
      <c r="K238" s="120"/>
      <c r="L238" s="120">
        <v>87120</v>
      </c>
    </row>
    <row r="239" spans="1:12" ht="35.1" customHeight="1">
      <c r="A239" s="120">
        <v>233</v>
      </c>
      <c r="B239" s="120" t="s">
        <v>404</v>
      </c>
      <c r="C239" s="120" t="s">
        <v>659</v>
      </c>
      <c r="D239" s="222" t="s">
        <v>747</v>
      </c>
      <c r="E239" s="120" t="s">
        <v>661</v>
      </c>
      <c r="F239" s="120">
        <v>145500</v>
      </c>
      <c r="G239" s="120">
        <v>145500</v>
      </c>
      <c r="H239" s="120"/>
      <c r="I239" s="120">
        <v>145500</v>
      </c>
      <c r="J239" s="120"/>
      <c r="K239" s="120"/>
      <c r="L239" s="120">
        <v>145500</v>
      </c>
    </row>
    <row r="240" spans="1:12" ht="35.1" customHeight="1">
      <c r="A240" s="120">
        <v>234</v>
      </c>
      <c r="B240" s="120" t="s">
        <v>404</v>
      </c>
      <c r="C240" s="120" t="s">
        <v>748</v>
      </c>
      <c r="D240" s="222" t="s">
        <v>749</v>
      </c>
      <c r="E240" s="120" t="s">
        <v>750</v>
      </c>
      <c r="F240" s="120">
        <v>960000</v>
      </c>
      <c r="G240" s="120">
        <v>853200</v>
      </c>
      <c r="H240" s="120"/>
      <c r="I240" s="120">
        <v>853200</v>
      </c>
      <c r="J240" s="120"/>
      <c r="K240" s="120"/>
      <c r="L240" s="120">
        <v>853200</v>
      </c>
    </row>
    <row r="241" spans="1:12" ht="35.1" customHeight="1">
      <c r="A241" s="120">
        <v>235</v>
      </c>
      <c r="B241" s="120" t="s">
        <v>483</v>
      </c>
      <c r="C241" s="120" t="s">
        <v>663</v>
      </c>
      <c r="D241" s="222" t="s">
        <v>664</v>
      </c>
      <c r="E241" s="120" t="s">
        <v>665</v>
      </c>
      <c r="F241" s="120">
        <v>20000</v>
      </c>
      <c r="G241" s="120">
        <v>20000</v>
      </c>
      <c r="H241" s="120">
        <v>20000</v>
      </c>
      <c r="I241" s="120"/>
      <c r="J241" s="120"/>
      <c r="K241" s="120"/>
      <c r="L241" s="120">
        <v>20000</v>
      </c>
    </row>
    <row r="242" spans="1:12" ht="35.1" customHeight="1">
      <c r="A242" s="120">
        <v>236</v>
      </c>
      <c r="B242" s="120" t="s">
        <v>404</v>
      </c>
      <c r="C242" s="120" t="s">
        <v>694</v>
      </c>
      <c r="D242" s="222" t="s">
        <v>751</v>
      </c>
      <c r="E242" s="120" t="s">
        <v>587</v>
      </c>
      <c r="F242" s="120">
        <v>747543.49</v>
      </c>
      <c r="G242" s="120">
        <v>747543.49</v>
      </c>
      <c r="H242" s="120"/>
      <c r="I242" s="120">
        <v>747543.49</v>
      </c>
      <c r="J242" s="120"/>
      <c r="K242" s="120"/>
      <c r="L242" s="120">
        <v>747543.49</v>
      </c>
    </row>
    <row r="243" spans="1:12" ht="35.1" customHeight="1">
      <c r="A243" s="120">
        <v>237</v>
      </c>
      <c r="B243" s="120" t="s">
        <v>404</v>
      </c>
      <c r="C243" s="120" t="s">
        <v>583</v>
      </c>
      <c r="D243" s="222" t="s">
        <v>752</v>
      </c>
      <c r="E243" s="120" t="s">
        <v>441</v>
      </c>
      <c r="F243" s="120">
        <v>12200</v>
      </c>
      <c r="G243" s="120">
        <v>12200</v>
      </c>
      <c r="H243" s="120"/>
      <c r="I243" s="120">
        <v>12200</v>
      </c>
      <c r="J243" s="120"/>
      <c r="K243" s="120"/>
      <c r="L243" s="120">
        <v>12200</v>
      </c>
    </row>
    <row r="244" spans="1:12" ht="35.1" customHeight="1">
      <c r="A244" s="120">
        <v>238</v>
      </c>
      <c r="B244" s="120" t="s">
        <v>483</v>
      </c>
      <c r="C244" s="120" t="s">
        <v>585</v>
      </c>
      <c r="D244" s="222" t="s">
        <v>753</v>
      </c>
      <c r="E244" s="120" t="s">
        <v>587</v>
      </c>
      <c r="F244" s="120">
        <v>630000</v>
      </c>
      <c r="G244" s="120">
        <v>51338.15</v>
      </c>
      <c r="H244" s="120">
        <v>51338.15</v>
      </c>
      <c r="I244" s="120"/>
      <c r="J244" s="120"/>
      <c r="K244" s="120"/>
      <c r="L244" s="120">
        <v>51338.15</v>
      </c>
    </row>
    <row r="245" spans="1:12" ht="35.1" customHeight="1">
      <c r="A245" s="120">
        <v>239</v>
      </c>
      <c r="B245" s="120" t="s">
        <v>404</v>
      </c>
      <c r="C245" s="120" t="s">
        <v>754</v>
      </c>
      <c r="D245" s="222" t="s">
        <v>755</v>
      </c>
      <c r="E245" s="120" t="s">
        <v>435</v>
      </c>
      <c r="F245" s="120">
        <v>10320</v>
      </c>
      <c r="G245" s="120">
        <v>10320</v>
      </c>
      <c r="H245" s="120"/>
      <c r="I245" s="120">
        <v>10320</v>
      </c>
      <c r="J245" s="120"/>
      <c r="K245" s="120"/>
      <c r="L245" s="120">
        <v>10320</v>
      </c>
    </row>
    <row r="246" spans="1:12" ht="35.1" customHeight="1">
      <c r="A246" s="120">
        <v>240</v>
      </c>
      <c r="B246" s="120" t="s">
        <v>404</v>
      </c>
      <c r="C246" s="120" t="s">
        <v>715</v>
      </c>
      <c r="D246" s="222" t="s">
        <v>756</v>
      </c>
      <c r="E246" s="120" t="s">
        <v>717</v>
      </c>
      <c r="F246" s="120">
        <v>150000</v>
      </c>
      <c r="G246" s="120">
        <v>4000</v>
      </c>
      <c r="H246" s="120"/>
      <c r="I246" s="120">
        <v>4000</v>
      </c>
      <c r="J246" s="120"/>
      <c r="K246" s="120"/>
      <c r="L246" s="120">
        <v>4000</v>
      </c>
    </row>
    <row r="247" spans="1:12" ht="35.1" customHeight="1">
      <c r="A247" s="120">
        <v>241</v>
      </c>
      <c r="B247" s="120" t="s">
        <v>404</v>
      </c>
      <c r="C247" s="120" t="s">
        <v>589</v>
      </c>
      <c r="D247" s="222" t="s">
        <v>757</v>
      </c>
      <c r="E247" s="120" t="s">
        <v>591</v>
      </c>
      <c r="F247" s="120">
        <v>884000</v>
      </c>
      <c r="G247" s="120">
        <v>39283.72</v>
      </c>
      <c r="H247" s="120"/>
      <c r="I247" s="120">
        <v>39283.72</v>
      </c>
      <c r="J247" s="120"/>
      <c r="K247" s="120"/>
      <c r="L247" s="120">
        <v>39283.72</v>
      </c>
    </row>
    <row r="248" spans="1:12" ht="35.1" customHeight="1">
      <c r="A248" s="120">
        <v>242</v>
      </c>
      <c r="B248" s="120" t="s">
        <v>404</v>
      </c>
      <c r="C248" s="120" t="s">
        <v>583</v>
      </c>
      <c r="D248" s="222" t="s">
        <v>758</v>
      </c>
      <c r="E248" s="120" t="s">
        <v>441</v>
      </c>
      <c r="F248" s="120">
        <v>520000</v>
      </c>
      <c r="G248" s="120">
        <v>520000</v>
      </c>
      <c r="H248" s="120"/>
      <c r="I248" s="120">
        <v>520000</v>
      </c>
      <c r="J248" s="120"/>
      <c r="K248" s="120"/>
      <c r="L248" s="120">
        <v>520000</v>
      </c>
    </row>
    <row r="249" spans="1:12" ht="35.1" customHeight="1">
      <c r="A249" s="120">
        <v>243</v>
      </c>
      <c r="B249" s="120" t="s">
        <v>404</v>
      </c>
      <c r="C249" s="120" t="s">
        <v>583</v>
      </c>
      <c r="D249" s="222" t="s">
        <v>759</v>
      </c>
      <c r="E249" s="120" t="s">
        <v>441</v>
      </c>
      <c r="F249" s="120">
        <v>20000</v>
      </c>
      <c r="G249" s="120">
        <v>20000</v>
      </c>
      <c r="H249" s="120"/>
      <c r="I249" s="120">
        <v>20000</v>
      </c>
      <c r="J249" s="120"/>
      <c r="K249" s="120"/>
      <c r="L249" s="120">
        <v>20000</v>
      </c>
    </row>
    <row r="250" spans="1:12" ht="35.1" customHeight="1">
      <c r="A250" s="120">
        <v>244</v>
      </c>
      <c r="B250" s="120" t="s">
        <v>404</v>
      </c>
      <c r="C250" s="120" t="s">
        <v>618</v>
      </c>
      <c r="D250" s="222" t="s">
        <v>760</v>
      </c>
      <c r="E250" s="120" t="s">
        <v>435</v>
      </c>
      <c r="F250" s="120">
        <v>17</v>
      </c>
      <c r="G250" s="120">
        <v>17</v>
      </c>
      <c r="H250" s="120"/>
      <c r="I250" s="120">
        <v>17</v>
      </c>
      <c r="J250" s="120"/>
      <c r="K250" s="120"/>
      <c r="L250" s="120">
        <v>17</v>
      </c>
    </row>
    <row r="251" spans="1:12" ht="35.1" customHeight="1">
      <c r="A251" s="120">
        <v>245</v>
      </c>
      <c r="B251" s="120" t="s">
        <v>404</v>
      </c>
      <c r="C251" s="120" t="s">
        <v>583</v>
      </c>
      <c r="D251" s="222" t="s">
        <v>761</v>
      </c>
      <c r="E251" s="120" t="s">
        <v>441</v>
      </c>
      <c r="F251" s="120">
        <v>25040</v>
      </c>
      <c r="G251" s="120">
        <v>25040</v>
      </c>
      <c r="H251" s="120"/>
      <c r="I251" s="120">
        <v>25040</v>
      </c>
      <c r="J251" s="120"/>
      <c r="K251" s="120"/>
      <c r="L251" s="120">
        <v>25040</v>
      </c>
    </row>
    <row r="252" spans="1:12" ht="35.1" customHeight="1">
      <c r="A252" s="120">
        <v>246</v>
      </c>
      <c r="B252" s="120" t="s">
        <v>404</v>
      </c>
      <c r="C252" s="120" t="s">
        <v>762</v>
      </c>
      <c r="D252" s="222" t="s">
        <v>763</v>
      </c>
      <c r="E252" s="120" t="s">
        <v>435</v>
      </c>
      <c r="F252" s="120">
        <v>3700</v>
      </c>
      <c r="G252" s="120">
        <v>3700</v>
      </c>
      <c r="H252" s="120"/>
      <c r="I252" s="120">
        <v>3700</v>
      </c>
      <c r="J252" s="120"/>
      <c r="K252" s="120"/>
      <c r="L252" s="120">
        <v>3700</v>
      </c>
    </row>
    <row r="253" spans="1:12" ht="35.1" customHeight="1">
      <c r="A253" s="120">
        <v>247</v>
      </c>
      <c r="B253" s="120" t="s">
        <v>404</v>
      </c>
      <c r="C253" s="120" t="s">
        <v>583</v>
      </c>
      <c r="D253" s="222" t="s">
        <v>764</v>
      </c>
      <c r="E253" s="120" t="s">
        <v>441</v>
      </c>
      <c r="F253" s="120">
        <v>266320</v>
      </c>
      <c r="G253" s="120">
        <v>266320</v>
      </c>
      <c r="H253" s="120"/>
      <c r="I253" s="120">
        <v>266320</v>
      </c>
      <c r="J253" s="120"/>
      <c r="K253" s="120"/>
      <c r="L253" s="120">
        <v>266320</v>
      </c>
    </row>
    <row r="254" spans="1:12" ht="35.1" customHeight="1">
      <c r="A254" s="120">
        <v>248</v>
      </c>
      <c r="B254" s="120" t="s">
        <v>404</v>
      </c>
      <c r="C254" s="120" t="s">
        <v>694</v>
      </c>
      <c r="D254" s="222" t="s">
        <v>765</v>
      </c>
      <c r="E254" s="120" t="s">
        <v>696</v>
      </c>
      <c r="F254" s="120">
        <v>289300</v>
      </c>
      <c r="G254" s="120">
        <v>289300</v>
      </c>
      <c r="H254" s="120"/>
      <c r="I254" s="120">
        <v>289300</v>
      </c>
      <c r="J254" s="120"/>
      <c r="K254" s="120"/>
      <c r="L254" s="120">
        <v>289300</v>
      </c>
    </row>
    <row r="255" spans="1:12" ht="35.1" customHeight="1">
      <c r="A255" s="120">
        <v>249</v>
      </c>
      <c r="B255" s="120" t="s">
        <v>404</v>
      </c>
      <c r="C255" s="120" t="s">
        <v>597</v>
      </c>
      <c r="D255" s="222" t="s">
        <v>766</v>
      </c>
      <c r="E255" s="120" t="s">
        <v>548</v>
      </c>
      <c r="F255" s="120">
        <v>315800</v>
      </c>
      <c r="G255" s="120">
        <v>75856.91</v>
      </c>
      <c r="H255" s="120"/>
      <c r="I255" s="120">
        <v>75856.91</v>
      </c>
      <c r="J255" s="120"/>
      <c r="K255" s="120"/>
      <c r="L255" s="120">
        <v>75856.91</v>
      </c>
    </row>
    <row r="256" spans="1:12" ht="35.1" customHeight="1">
      <c r="A256" s="120">
        <v>250</v>
      </c>
      <c r="B256" s="120" t="s">
        <v>404</v>
      </c>
      <c r="C256" s="120" t="s">
        <v>694</v>
      </c>
      <c r="D256" s="222" t="s">
        <v>767</v>
      </c>
      <c r="E256" s="120" t="s">
        <v>696</v>
      </c>
      <c r="F256" s="120">
        <v>6000</v>
      </c>
      <c r="G256" s="120">
        <v>6000</v>
      </c>
      <c r="H256" s="120"/>
      <c r="I256" s="120">
        <v>6000</v>
      </c>
      <c r="J256" s="120"/>
      <c r="K256" s="120"/>
      <c r="L256" s="120">
        <v>6000</v>
      </c>
    </row>
    <row r="257" spans="1:12" ht="35.1" customHeight="1">
      <c r="A257" s="120">
        <v>251</v>
      </c>
      <c r="B257" s="120" t="s">
        <v>404</v>
      </c>
      <c r="C257" s="120" t="s">
        <v>577</v>
      </c>
      <c r="D257" s="222" t="s">
        <v>770</v>
      </c>
      <c r="E257" s="120" t="s">
        <v>412</v>
      </c>
      <c r="F257" s="120">
        <v>41910</v>
      </c>
      <c r="G257" s="120">
        <v>41910</v>
      </c>
      <c r="H257" s="120"/>
      <c r="I257" s="120">
        <v>41910</v>
      </c>
      <c r="J257" s="120"/>
      <c r="K257" s="120"/>
      <c r="L257" s="120">
        <v>41910</v>
      </c>
    </row>
    <row r="258" spans="1:12" ht="35.1" customHeight="1">
      <c r="A258" s="120">
        <v>252</v>
      </c>
      <c r="B258" s="120" t="s">
        <v>404</v>
      </c>
      <c r="C258" s="120" t="s">
        <v>715</v>
      </c>
      <c r="D258" s="222" t="s">
        <v>771</v>
      </c>
      <c r="E258" s="120" t="s">
        <v>717</v>
      </c>
      <c r="F258" s="120">
        <v>217543.01</v>
      </c>
      <c r="G258" s="120">
        <v>213306.01</v>
      </c>
      <c r="H258" s="120"/>
      <c r="I258" s="120">
        <v>213306.01</v>
      </c>
      <c r="J258" s="120"/>
      <c r="K258" s="120"/>
      <c r="L258" s="120">
        <v>213306.01</v>
      </c>
    </row>
    <row r="259" spans="1:12" ht="35.1" customHeight="1">
      <c r="A259" s="120">
        <v>253</v>
      </c>
      <c r="B259" s="120" t="s">
        <v>404</v>
      </c>
      <c r="C259" s="120" t="s">
        <v>577</v>
      </c>
      <c r="D259" s="222" t="s">
        <v>772</v>
      </c>
      <c r="E259" s="120" t="s">
        <v>412</v>
      </c>
      <c r="F259" s="120">
        <v>4980</v>
      </c>
      <c r="G259" s="120">
        <v>4980</v>
      </c>
      <c r="H259" s="120"/>
      <c r="I259" s="120">
        <v>4980</v>
      </c>
      <c r="J259" s="120"/>
      <c r="K259" s="120"/>
      <c r="L259" s="120">
        <v>4980</v>
      </c>
    </row>
    <row r="260" spans="1:12" ht="35.1" customHeight="1">
      <c r="A260" s="120">
        <v>254</v>
      </c>
      <c r="B260" s="120" t="s">
        <v>404</v>
      </c>
      <c r="C260" s="120" t="s">
        <v>583</v>
      </c>
      <c r="D260" s="222" t="s">
        <v>773</v>
      </c>
      <c r="E260" s="120" t="s">
        <v>441</v>
      </c>
      <c r="F260" s="120">
        <v>500000</v>
      </c>
      <c r="G260" s="120">
        <v>500000</v>
      </c>
      <c r="H260" s="120"/>
      <c r="I260" s="120">
        <v>500000</v>
      </c>
      <c r="J260" s="120"/>
      <c r="K260" s="120"/>
      <c r="L260" s="120">
        <v>500000</v>
      </c>
    </row>
    <row r="261" spans="1:12" ht="35.1" customHeight="1">
      <c r="A261" s="120">
        <v>255</v>
      </c>
      <c r="B261" s="120" t="s">
        <v>483</v>
      </c>
      <c r="C261" s="120" t="s">
        <v>577</v>
      </c>
      <c r="D261" s="222" t="s">
        <v>774</v>
      </c>
      <c r="E261" s="120" t="s">
        <v>494</v>
      </c>
      <c r="F261" s="120">
        <v>200000</v>
      </c>
      <c r="G261" s="120">
        <v>200000</v>
      </c>
      <c r="H261" s="120">
        <v>200000</v>
      </c>
      <c r="I261" s="120"/>
      <c r="J261" s="120"/>
      <c r="K261" s="120"/>
      <c r="L261" s="120">
        <v>200000</v>
      </c>
    </row>
    <row r="262" spans="1:12" ht="35.1" customHeight="1">
      <c r="A262" s="120">
        <v>256</v>
      </c>
      <c r="B262" s="120" t="s">
        <v>404</v>
      </c>
      <c r="C262" s="120" t="s">
        <v>775</v>
      </c>
      <c r="D262" s="222" t="s">
        <v>776</v>
      </c>
      <c r="E262" s="120" t="s">
        <v>435</v>
      </c>
      <c r="F262" s="120">
        <v>59</v>
      </c>
      <c r="G262" s="120">
        <v>59</v>
      </c>
      <c r="H262" s="120"/>
      <c r="I262" s="120">
        <v>59</v>
      </c>
      <c r="J262" s="120"/>
      <c r="K262" s="120"/>
      <c r="L262" s="120">
        <v>59</v>
      </c>
    </row>
    <row r="263" spans="1:12" ht="35.1" customHeight="1">
      <c r="A263" s="120">
        <v>257</v>
      </c>
      <c r="B263" s="120" t="s">
        <v>404</v>
      </c>
      <c r="C263" s="120" t="s">
        <v>577</v>
      </c>
      <c r="D263" s="222" t="s">
        <v>777</v>
      </c>
      <c r="E263" s="120" t="s">
        <v>412</v>
      </c>
      <c r="F263" s="120">
        <v>23610</v>
      </c>
      <c r="G263" s="120">
        <v>23610</v>
      </c>
      <c r="H263" s="120"/>
      <c r="I263" s="120">
        <v>23610</v>
      </c>
      <c r="J263" s="120"/>
      <c r="K263" s="120"/>
      <c r="L263" s="120">
        <v>23610</v>
      </c>
    </row>
    <row r="264" spans="1:12" ht="35.1" customHeight="1">
      <c r="A264" s="120">
        <v>258</v>
      </c>
      <c r="B264" s="120" t="s">
        <v>483</v>
      </c>
      <c r="C264" s="120" t="s">
        <v>778</v>
      </c>
      <c r="D264" s="222" t="s">
        <v>779</v>
      </c>
      <c r="E264" s="120" t="s">
        <v>780</v>
      </c>
      <c r="F264" s="120">
        <v>490000</v>
      </c>
      <c r="G264" s="120">
        <v>490000</v>
      </c>
      <c r="H264" s="120">
        <v>490000</v>
      </c>
      <c r="I264" s="120"/>
      <c r="J264" s="120"/>
      <c r="K264" s="120"/>
      <c r="L264" s="120">
        <v>490000</v>
      </c>
    </row>
    <row r="265" spans="1:12" ht="35.1" customHeight="1">
      <c r="A265" s="120">
        <v>259</v>
      </c>
      <c r="B265" s="120" t="s">
        <v>404</v>
      </c>
      <c r="C265" s="120" t="s">
        <v>781</v>
      </c>
      <c r="D265" s="222" t="s">
        <v>782</v>
      </c>
      <c r="E265" s="120" t="s">
        <v>494</v>
      </c>
      <c r="F265" s="120">
        <v>1290000</v>
      </c>
      <c r="G265" s="120">
        <v>1290000</v>
      </c>
      <c r="H265" s="120"/>
      <c r="I265" s="120">
        <v>1290000</v>
      </c>
      <c r="J265" s="120"/>
      <c r="K265" s="120"/>
      <c r="L265" s="120">
        <v>1290000</v>
      </c>
    </row>
    <row r="266" spans="1:12" ht="35.1" customHeight="1">
      <c r="A266" s="120">
        <v>260</v>
      </c>
      <c r="B266" s="120" t="s">
        <v>483</v>
      </c>
      <c r="C266" s="120" t="s">
        <v>783</v>
      </c>
      <c r="D266" s="222" t="s">
        <v>784</v>
      </c>
      <c r="E266" s="120" t="s">
        <v>665</v>
      </c>
      <c r="F266" s="120">
        <v>170000</v>
      </c>
      <c r="G266" s="120">
        <v>5631.31</v>
      </c>
      <c r="H266" s="120">
        <v>5631.31</v>
      </c>
      <c r="I266" s="120"/>
      <c r="J266" s="120"/>
      <c r="K266" s="120"/>
      <c r="L266" s="120">
        <v>5631.31</v>
      </c>
    </row>
    <row r="267" spans="1:12" ht="35.1" customHeight="1">
      <c r="A267" s="120">
        <v>261</v>
      </c>
      <c r="B267" s="120" t="s">
        <v>483</v>
      </c>
      <c r="C267" s="120" t="s">
        <v>610</v>
      </c>
      <c r="D267" s="222" t="s">
        <v>785</v>
      </c>
      <c r="E267" s="120" t="s">
        <v>441</v>
      </c>
      <c r="F267" s="120">
        <v>74175</v>
      </c>
      <c r="G267" s="120">
        <v>74175</v>
      </c>
      <c r="H267" s="120">
        <v>74175</v>
      </c>
      <c r="I267" s="120"/>
      <c r="J267" s="120"/>
      <c r="K267" s="120"/>
      <c r="L267" s="120">
        <v>74175</v>
      </c>
    </row>
    <row r="268" spans="1:12" ht="35.1" customHeight="1">
      <c r="A268" s="120">
        <v>262</v>
      </c>
      <c r="B268" s="120" t="s">
        <v>404</v>
      </c>
      <c r="C268" s="120" t="s">
        <v>694</v>
      </c>
      <c r="D268" s="222" t="s">
        <v>786</v>
      </c>
      <c r="E268" s="120" t="s">
        <v>696</v>
      </c>
      <c r="F268" s="120">
        <v>81000</v>
      </c>
      <c r="G268" s="120">
        <v>81000</v>
      </c>
      <c r="H268" s="120"/>
      <c r="I268" s="120">
        <v>81000</v>
      </c>
      <c r="J268" s="120"/>
      <c r="K268" s="120"/>
      <c r="L268" s="120">
        <v>81000</v>
      </c>
    </row>
    <row r="269" spans="1:12" ht="35.1" customHeight="1">
      <c r="A269" s="120">
        <v>263</v>
      </c>
      <c r="B269" s="120" t="s">
        <v>404</v>
      </c>
      <c r="C269" s="120" t="s">
        <v>787</v>
      </c>
      <c r="D269" s="222" t="s">
        <v>788</v>
      </c>
      <c r="E269" s="120" t="s">
        <v>671</v>
      </c>
      <c r="F269" s="120">
        <v>40576</v>
      </c>
      <c r="G269" s="120">
        <v>40576</v>
      </c>
      <c r="H269" s="120"/>
      <c r="I269" s="120">
        <v>40576</v>
      </c>
      <c r="J269" s="120"/>
      <c r="K269" s="120"/>
      <c r="L269" s="120">
        <v>40576</v>
      </c>
    </row>
    <row r="270" spans="1:12" ht="35.1" customHeight="1">
      <c r="A270" s="120">
        <v>264</v>
      </c>
      <c r="B270" s="120" t="s">
        <v>404</v>
      </c>
      <c r="C270" s="120" t="s">
        <v>789</v>
      </c>
      <c r="D270" s="222" t="s">
        <v>790</v>
      </c>
      <c r="E270" s="120" t="s">
        <v>791</v>
      </c>
      <c r="F270" s="120">
        <v>110000</v>
      </c>
      <c r="G270" s="120">
        <v>110000</v>
      </c>
      <c r="H270" s="120"/>
      <c r="I270" s="120">
        <v>110000</v>
      </c>
      <c r="J270" s="120"/>
      <c r="K270" s="120"/>
      <c r="L270" s="120">
        <v>110000</v>
      </c>
    </row>
    <row r="271" spans="1:12" ht="35.1" customHeight="1">
      <c r="A271" s="120">
        <v>265</v>
      </c>
      <c r="B271" s="120" t="s">
        <v>404</v>
      </c>
      <c r="C271" s="120" t="s">
        <v>792</v>
      </c>
      <c r="D271" s="222" t="s">
        <v>793</v>
      </c>
      <c r="E271" s="120" t="s">
        <v>794</v>
      </c>
      <c r="F271" s="120">
        <v>3950</v>
      </c>
      <c r="G271" s="120">
        <v>2000</v>
      </c>
      <c r="H271" s="120"/>
      <c r="I271" s="120">
        <v>2000</v>
      </c>
      <c r="J271" s="120"/>
      <c r="K271" s="120"/>
      <c r="L271" s="120">
        <v>2000</v>
      </c>
    </row>
    <row r="272" spans="1:12" ht="35.1" customHeight="1">
      <c r="A272" s="120">
        <v>266</v>
      </c>
      <c r="B272" s="120" t="s">
        <v>404</v>
      </c>
      <c r="C272" s="120" t="s">
        <v>577</v>
      </c>
      <c r="D272" s="222" t="s">
        <v>795</v>
      </c>
      <c r="E272" s="120" t="s">
        <v>478</v>
      </c>
      <c r="F272" s="120">
        <v>2095.5</v>
      </c>
      <c r="G272" s="120">
        <v>2095.5</v>
      </c>
      <c r="H272" s="120"/>
      <c r="I272" s="120">
        <v>2095.5</v>
      </c>
      <c r="J272" s="120"/>
      <c r="K272" s="120"/>
      <c r="L272" s="120">
        <v>2095.5</v>
      </c>
    </row>
    <row r="273" spans="1:12" ht="35.1" customHeight="1">
      <c r="A273" s="120">
        <v>267</v>
      </c>
      <c r="B273" s="120" t="s">
        <v>404</v>
      </c>
      <c r="C273" s="120" t="s">
        <v>612</v>
      </c>
      <c r="D273" s="222" t="s">
        <v>796</v>
      </c>
      <c r="E273" s="120" t="s">
        <v>478</v>
      </c>
      <c r="F273" s="120">
        <v>4813.5</v>
      </c>
      <c r="G273" s="120">
        <v>4813.5</v>
      </c>
      <c r="H273" s="120"/>
      <c r="I273" s="120">
        <v>4813.5</v>
      </c>
      <c r="J273" s="120"/>
      <c r="K273" s="120"/>
      <c r="L273" s="120">
        <v>4813.5</v>
      </c>
    </row>
    <row r="274" spans="1:12" ht="35.1" customHeight="1">
      <c r="A274" s="120">
        <v>268</v>
      </c>
      <c r="B274" s="120" t="s">
        <v>404</v>
      </c>
      <c r="C274" s="120" t="s">
        <v>583</v>
      </c>
      <c r="D274" s="222" t="s">
        <v>797</v>
      </c>
      <c r="E274" s="120" t="s">
        <v>441</v>
      </c>
      <c r="F274" s="120">
        <v>39000</v>
      </c>
      <c r="G274" s="120">
        <v>39000</v>
      </c>
      <c r="H274" s="120"/>
      <c r="I274" s="120">
        <v>39000</v>
      </c>
      <c r="J274" s="120"/>
      <c r="K274" s="120"/>
      <c r="L274" s="120">
        <v>39000</v>
      </c>
    </row>
    <row r="275" spans="1:12" ht="35.1" customHeight="1">
      <c r="A275" s="120">
        <v>269</v>
      </c>
      <c r="B275" s="120" t="s">
        <v>483</v>
      </c>
      <c r="C275" s="120" t="s">
        <v>798</v>
      </c>
      <c r="D275" s="222" t="s">
        <v>799</v>
      </c>
      <c r="E275" s="120" t="s">
        <v>520</v>
      </c>
      <c r="F275" s="120">
        <v>2400000</v>
      </c>
      <c r="G275" s="120">
        <v>756849.76</v>
      </c>
      <c r="H275" s="120">
        <v>756849.76</v>
      </c>
      <c r="I275" s="120"/>
      <c r="J275" s="120"/>
      <c r="K275" s="120"/>
      <c r="L275" s="120">
        <v>756849.76</v>
      </c>
    </row>
    <row r="276" spans="1:12" ht="35.1" customHeight="1">
      <c r="A276" s="120">
        <v>270</v>
      </c>
      <c r="B276" s="120" t="s">
        <v>483</v>
      </c>
      <c r="C276" s="120" t="s">
        <v>604</v>
      </c>
      <c r="D276" s="222" t="s">
        <v>800</v>
      </c>
      <c r="E276" s="120" t="s">
        <v>478</v>
      </c>
      <c r="F276" s="120">
        <v>99457</v>
      </c>
      <c r="G276" s="120">
        <v>99457</v>
      </c>
      <c r="H276" s="120">
        <v>99457</v>
      </c>
      <c r="I276" s="120"/>
      <c r="J276" s="120"/>
      <c r="K276" s="120"/>
      <c r="L276" s="120">
        <v>99457</v>
      </c>
    </row>
    <row r="277" spans="1:12" ht="35.1" customHeight="1">
      <c r="A277" s="120">
        <v>271</v>
      </c>
      <c r="B277" s="120" t="s">
        <v>404</v>
      </c>
      <c r="C277" s="120" t="s">
        <v>768</v>
      </c>
      <c r="D277" s="222" t="s">
        <v>801</v>
      </c>
      <c r="E277" s="120" t="s">
        <v>769</v>
      </c>
      <c r="F277" s="120">
        <v>3000000</v>
      </c>
      <c r="G277" s="120">
        <v>300000</v>
      </c>
      <c r="H277" s="120"/>
      <c r="I277" s="120">
        <v>300000</v>
      </c>
      <c r="J277" s="120"/>
      <c r="K277" s="120"/>
      <c r="L277" s="120">
        <v>300000</v>
      </c>
    </row>
    <row r="278" spans="1:12" ht="35.1" customHeight="1">
      <c r="A278" s="120">
        <v>272</v>
      </c>
      <c r="B278" s="120" t="s">
        <v>404</v>
      </c>
      <c r="C278" s="120" t="s">
        <v>583</v>
      </c>
      <c r="D278" s="222" t="s">
        <v>802</v>
      </c>
      <c r="E278" s="120" t="s">
        <v>441</v>
      </c>
      <c r="F278" s="120">
        <v>252000</v>
      </c>
      <c r="G278" s="120">
        <v>252000</v>
      </c>
      <c r="H278" s="120"/>
      <c r="I278" s="120">
        <v>252000</v>
      </c>
      <c r="J278" s="120"/>
      <c r="K278" s="120"/>
      <c r="L278" s="120">
        <v>252000</v>
      </c>
    </row>
    <row r="279" spans="1:12" ht="35.1" customHeight="1">
      <c r="A279" s="120">
        <v>273</v>
      </c>
      <c r="B279" s="120" t="s">
        <v>483</v>
      </c>
      <c r="C279" s="120" t="s">
        <v>610</v>
      </c>
      <c r="D279" s="222" t="s">
        <v>803</v>
      </c>
      <c r="E279" s="120" t="s">
        <v>441</v>
      </c>
      <c r="F279" s="120">
        <v>3402.71</v>
      </c>
      <c r="G279" s="120">
        <v>3402.71</v>
      </c>
      <c r="H279" s="120">
        <v>3402.71</v>
      </c>
      <c r="I279" s="120"/>
      <c r="J279" s="120"/>
      <c r="K279" s="120"/>
      <c r="L279" s="120">
        <v>3402.71</v>
      </c>
    </row>
    <row r="280" spans="1:12" ht="35.1" customHeight="1">
      <c r="A280" s="120">
        <v>274</v>
      </c>
      <c r="B280" s="120" t="s">
        <v>404</v>
      </c>
      <c r="C280" s="120" t="s">
        <v>583</v>
      </c>
      <c r="D280" s="222" t="s">
        <v>804</v>
      </c>
      <c r="E280" s="120" t="s">
        <v>441</v>
      </c>
      <c r="F280" s="120">
        <v>11910</v>
      </c>
      <c r="G280" s="120">
        <v>11910</v>
      </c>
      <c r="H280" s="120"/>
      <c r="I280" s="120">
        <v>11910</v>
      </c>
      <c r="J280" s="120"/>
      <c r="K280" s="120"/>
      <c r="L280" s="120">
        <v>11910</v>
      </c>
    </row>
    <row r="281" spans="1:12" ht="35.1" customHeight="1">
      <c r="A281" s="120">
        <v>275</v>
      </c>
      <c r="B281" s="120" t="s">
        <v>404</v>
      </c>
      <c r="C281" s="120" t="s">
        <v>805</v>
      </c>
      <c r="D281" s="222" t="s">
        <v>806</v>
      </c>
      <c r="E281" s="120" t="s">
        <v>435</v>
      </c>
      <c r="F281" s="120">
        <v>4780</v>
      </c>
      <c r="G281" s="120">
        <v>4780</v>
      </c>
      <c r="H281" s="120"/>
      <c r="I281" s="120">
        <v>4780</v>
      </c>
      <c r="J281" s="120"/>
      <c r="K281" s="120"/>
      <c r="L281" s="120">
        <v>4780</v>
      </c>
    </row>
    <row r="282" spans="1:12" ht="35.1" customHeight="1">
      <c r="A282" s="120">
        <v>276</v>
      </c>
      <c r="B282" s="120" t="s">
        <v>404</v>
      </c>
      <c r="C282" s="120" t="s">
        <v>577</v>
      </c>
      <c r="D282" s="222" t="s">
        <v>807</v>
      </c>
      <c r="E282" s="120" t="s">
        <v>412</v>
      </c>
      <c r="F282" s="120">
        <v>14340</v>
      </c>
      <c r="G282" s="120">
        <v>14340</v>
      </c>
      <c r="H282" s="120"/>
      <c r="I282" s="120">
        <v>14340</v>
      </c>
      <c r="J282" s="120"/>
      <c r="K282" s="120"/>
      <c r="L282" s="120">
        <v>14340</v>
      </c>
    </row>
    <row r="283" spans="1:12" ht="35.1" customHeight="1">
      <c r="A283" s="120">
        <v>277</v>
      </c>
      <c r="B283" s="120" t="s">
        <v>483</v>
      </c>
      <c r="C283" s="120" t="s">
        <v>728</v>
      </c>
      <c r="D283" s="222" t="s">
        <v>729</v>
      </c>
      <c r="E283" s="120" t="s">
        <v>456</v>
      </c>
      <c r="F283" s="120">
        <v>42000</v>
      </c>
      <c r="G283" s="120">
        <v>40540</v>
      </c>
      <c r="H283" s="120">
        <v>40540</v>
      </c>
      <c r="I283" s="120"/>
      <c r="J283" s="120"/>
      <c r="K283" s="120"/>
      <c r="L283" s="120">
        <v>40540</v>
      </c>
    </row>
    <row r="284" spans="1:12" ht="35.1" customHeight="1">
      <c r="A284" s="120">
        <v>278</v>
      </c>
      <c r="B284" s="120" t="s">
        <v>404</v>
      </c>
      <c r="C284" s="120" t="s">
        <v>694</v>
      </c>
      <c r="D284" s="222" t="s">
        <v>808</v>
      </c>
      <c r="E284" s="120" t="s">
        <v>696</v>
      </c>
      <c r="F284" s="120">
        <v>811600</v>
      </c>
      <c r="G284" s="120">
        <v>541600</v>
      </c>
      <c r="H284" s="120"/>
      <c r="I284" s="120">
        <v>541600</v>
      </c>
      <c r="J284" s="120"/>
      <c r="K284" s="120"/>
      <c r="L284" s="120">
        <v>541600</v>
      </c>
    </row>
    <row r="285" spans="1:12" ht="35.1" customHeight="1">
      <c r="A285" s="120">
        <v>279</v>
      </c>
      <c r="B285" s="120" t="s">
        <v>404</v>
      </c>
      <c r="C285" s="120" t="s">
        <v>577</v>
      </c>
      <c r="D285" s="222" t="s">
        <v>809</v>
      </c>
      <c r="E285" s="120" t="s">
        <v>412</v>
      </c>
      <c r="F285" s="120">
        <v>147330</v>
      </c>
      <c r="G285" s="120">
        <v>147330</v>
      </c>
      <c r="H285" s="120"/>
      <c r="I285" s="120">
        <v>147330</v>
      </c>
      <c r="J285" s="120"/>
      <c r="K285" s="120"/>
      <c r="L285" s="120">
        <v>147330</v>
      </c>
    </row>
    <row r="286" spans="1:12" ht="35.1" customHeight="1">
      <c r="A286" s="120">
        <v>280</v>
      </c>
      <c r="B286" s="120" t="s">
        <v>404</v>
      </c>
      <c r="C286" s="120" t="s">
        <v>694</v>
      </c>
      <c r="D286" s="222" t="s">
        <v>811</v>
      </c>
      <c r="E286" s="120" t="s">
        <v>696</v>
      </c>
      <c r="F286" s="120">
        <v>122522</v>
      </c>
      <c r="G286" s="120">
        <v>122522</v>
      </c>
      <c r="H286" s="120"/>
      <c r="I286" s="120">
        <v>122522</v>
      </c>
      <c r="J286" s="120"/>
      <c r="K286" s="120"/>
      <c r="L286" s="120">
        <v>122522</v>
      </c>
    </row>
    <row r="287" spans="1:12" ht="35.1" customHeight="1">
      <c r="A287" s="120">
        <v>281</v>
      </c>
      <c r="B287" s="120" t="s">
        <v>404</v>
      </c>
      <c r="C287" s="120" t="s">
        <v>583</v>
      </c>
      <c r="D287" s="222" t="s">
        <v>812</v>
      </c>
      <c r="E287" s="120" t="s">
        <v>441</v>
      </c>
      <c r="F287" s="120">
        <v>1010000</v>
      </c>
      <c r="G287" s="120">
        <v>1010000</v>
      </c>
      <c r="H287" s="120"/>
      <c r="I287" s="120">
        <v>1010000</v>
      </c>
      <c r="J287" s="120"/>
      <c r="K287" s="120"/>
      <c r="L287" s="120">
        <v>1010000</v>
      </c>
    </row>
    <row r="288" spans="1:12" ht="35.1" customHeight="1">
      <c r="A288" s="120">
        <v>282</v>
      </c>
      <c r="B288" s="120" t="s">
        <v>404</v>
      </c>
      <c r="C288" s="120" t="s">
        <v>634</v>
      </c>
      <c r="D288" s="222" t="s">
        <v>635</v>
      </c>
      <c r="E288" s="120" t="s">
        <v>543</v>
      </c>
      <c r="F288" s="120">
        <v>600</v>
      </c>
      <c r="G288" s="120">
        <v>600</v>
      </c>
      <c r="H288" s="120"/>
      <c r="I288" s="120">
        <v>600</v>
      </c>
      <c r="J288" s="120"/>
      <c r="K288" s="120"/>
      <c r="L288" s="120">
        <v>600</v>
      </c>
    </row>
    <row r="289" spans="1:12" ht="35.1" customHeight="1">
      <c r="A289" s="120">
        <v>283</v>
      </c>
      <c r="B289" s="120" t="s">
        <v>404</v>
      </c>
      <c r="C289" s="120" t="s">
        <v>694</v>
      </c>
      <c r="D289" s="222" t="s">
        <v>813</v>
      </c>
      <c r="E289" s="120" t="s">
        <v>696</v>
      </c>
      <c r="F289" s="120">
        <v>44895</v>
      </c>
      <c r="G289" s="120">
        <v>44895</v>
      </c>
      <c r="H289" s="120"/>
      <c r="I289" s="120">
        <v>44895</v>
      </c>
      <c r="J289" s="120"/>
      <c r="K289" s="120"/>
      <c r="L289" s="120">
        <v>44895</v>
      </c>
    </row>
    <row r="290" spans="1:12" ht="35.1" customHeight="1">
      <c r="A290" s="120">
        <v>284</v>
      </c>
      <c r="B290" s="120" t="s">
        <v>404</v>
      </c>
      <c r="C290" s="120" t="s">
        <v>577</v>
      </c>
      <c r="D290" s="222" t="s">
        <v>814</v>
      </c>
      <c r="E290" s="120" t="s">
        <v>478</v>
      </c>
      <c r="F290" s="120">
        <v>78330</v>
      </c>
      <c r="G290" s="120">
        <v>78330</v>
      </c>
      <c r="H290" s="120"/>
      <c r="I290" s="120">
        <v>78330</v>
      </c>
      <c r="J290" s="120"/>
      <c r="K290" s="120"/>
      <c r="L290" s="120">
        <v>78330</v>
      </c>
    </row>
    <row r="291" spans="1:12" ht="35.1" customHeight="1">
      <c r="A291" s="120">
        <v>285</v>
      </c>
      <c r="B291" s="120" t="s">
        <v>404</v>
      </c>
      <c r="C291" s="120" t="s">
        <v>638</v>
      </c>
      <c r="D291" s="222" t="s">
        <v>639</v>
      </c>
      <c r="E291" s="120" t="s">
        <v>542</v>
      </c>
      <c r="F291" s="120">
        <v>250</v>
      </c>
      <c r="G291" s="120">
        <v>250</v>
      </c>
      <c r="H291" s="120"/>
      <c r="I291" s="120">
        <v>250</v>
      </c>
      <c r="J291" s="120"/>
      <c r="K291" s="120"/>
      <c r="L291" s="120">
        <v>250</v>
      </c>
    </row>
    <row r="292" spans="1:12" ht="35.1" customHeight="1">
      <c r="A292" s="120">
        <v>286</v>
      </c>
      <c r="B292" s="120" t="s">
        <v>404</v>
      </c>
      <c r="C292" s="120" t="s">
        <v>577</v>
      </c>
      <c r="D292" s="222" t="s">
        <v>816</v>
      </c>
      <c r="E292" s="120" t="s">
        <v>478</v>
      </c>
      <c r="F292" s="120">
        <v>209200</v>
      </c>
      <c r="G292" s="120">
        <v>209200</v>
      </c>
      <c r="H292" s="120"/>
      <c r="I292" s="120">
        <v>209200</v>
      </c>
      <c r="J292" s="120"/>
      <c r="K292" s="120"/>
      <c r="L292" s="120">
        <v>209200</v>
      </c>
    </row>
    <row r="293" spans="1:12" ht="35.1" customHeight="1">
      <c r="A293" s="120">
        <v>287</v>
      </c>
      <c r="B293" s="120" t="s">
        <v>483</v>
      </c>
      <c r="C293" s="120" t="s">
        <v>577</v>
      </c>
      <c r="D293" s="222" t="s">
        <v>817</v>
      </c>
      <c r="E293" s="120" t="s">
        <v>494</v>
      </c>
      <c r="F293" s="120">
        <v>133253.44</v>
      </c>
      <c r="G293" s="120">
        <v>133253.44</v>
      </c>
      <c r="H293" s="120">
        <v>133253.44</v>
      </c>
      <c r="I293" s="120"/>
      <c r="J293" s="120"/>
      <c r="K293" s="120"/>
      <c r="L293" s="120">
        <v>133253.44</v>
      </c>
    </row>
    <row r="294" spans="1:12" ht="35.1" customHeight="1">
      <c r="A294" s="120">
        <v>288</v>
      </c>
      <c r="B294" s="120" t="s">
        <v>483</v>
      </c>
      <c r="C294" s="120" t="s">
        <v>618</v>
      </c>
      <c r="D294" s="222" t="s">
        <v>818</v>
      </c>
      <c r="E294" s="120" t="s">
        <v>435</v>
      </c>
      <c r="F294" s="120">
        <v>40</v>
      </c>
      <c r="G294" s="120">
        <v>40</v>
      </c>
      <c r="H294" s="120">
        <v>40</v>
      </c>
      <c r="I294" s="120"/>
      <c r="J294" s="120"/>
      <c r="K294" s="120"/>
      <c r="L294" s="120">
        <v>40</v>
      </c>
    </row>
    <row r="295" spans="1:12" ht="35.1" customHeight="1">
      <c r="A295" s="120">
        <v>289</v>
      </c>
      <c r="B295" s="120" t="s">
        <v>404</v>
      </c>
      <c r="C295" s="120" t="s">
        <v>612</v>
      </c>
      <c r="D295" s="222" t="s">
        <v>819</v>
      </c>
      <c r="E295" s="120" t="s">
        <v>441</v>
      </c>
      <c r="F295" s="120">
        <v>18382.189999999999</v>
      </c>
      <c r="G295" s="120">
        <v>18382.189999999999</v>
      </c>
      <c r="H295" s="120"/>
      <c r="I295" s="120">
        <v>18382.189999999999</v>
      </c>
      <c r="J295" s="120"/>
      <c r="K295" s="120"/>
      <c r="L295" s="120">
        <v>18382.189999999999</v>
      </c>
    </row>
    <row r="296" spans="1:12" ht="35.1" customHeight="1">
      <c r="A296" s="120">
        <v>290</v>
      </c>
      <c r="B296" s="120" t="s">
        <v>404</v>
      </c>
      <c r="C296" s="120" t="s">
        <v>820</v>
      </c>
      <c r="D296" s="222" t="s">
        <v>821</v>
      </c>
      <c r="E296" s="120" t="s">
        <v>822</v>
      </c>
      <c r="F296" s="120">
        <v>16000</v>
      </c>
      <c r="G296" s="120">
        <v>16000</v>
      </c>
      <c r="H296" s="120"/>
      <c r="I296" s="120">
        <v>16000</v>
      </c>
      <c r="J296" s="120"/>
      <c r="K296" s="120"/>
      <c r="L296" s="120">
        <v>16000</v>
      </c>
    </row>
    <row r="297" spans="1:12" ht="35.1" customHeight="1">
      <c r="A297" s="120">
        <v>291</v>
      </c>
      <c r="B297" s="120" t="s">
        <v>404</v>
      </c>
      <c r="C297" s="120" t="s">
        <v>618</v>
      </c>
      <c r="D297" s="222" t="s">
        <v>823</v>
      </c>
      <c r="E297" s="120" t="s">
        <v>543</v>
      </c>
      <c r="F297" s="120">
        <v>25430</v>
      </c>
      <c r="G297" s="120">
        <v>260</v>
      </c>
      <c r="H297" s="120"/>
      <c r="I297" s="120">
        <v>260</v>
      </c>
      <c r="J297" s="120"/>
      <c r="K297" s="120"/>
      <c r="L297" s="120">
        <v>260</v>
      </c>
    </row>
    <row r="298" spans="1:12" ht="35.1" customHeight="1">
      <c r="A298" s="120">
        <v>292</v>
      </c>
      <c r="B298" s="120" t="s">
        <v>404</v>
      </c>
      <c r="C298" s="120" t="s">
        <v>583</v>
      </c>
      <c r="D298" s="222" t="s">
        <v>824</v>
      </c>
      <c r="E298" s="120" t="s">
        <v>441</v>
      </c>
      <c r="F298" s="120">
        <v>300000</v>
      </c>
      <c r="G298" s="120">
        <v>300000</v>
      </c>
      <c r="H298" s="120"/>
      <c r="I298" s="120">
        <v>300000</v>
      </c>
      <c r="J298" s="120"/>
      <c r="K298" s="120"/>
      <c r="L298" s="120">
        <v>300000</v>
      </c>
    </row>
    <row r="299" spans="1:12" ht="35.1" customHeight="1">
      <c r="A299" s="120">
        <v>293</v>
      </c>
      <c r="B299" s="120" t="s">
        <v>404</v>
      </c>
      <c r="C299" s="120" t="s">
        <v>583</v>
      </c>
      <c r="D299" s="222" t="s">
        <v>825</v>
      </c>
      <c r="E299" s="120" t="s">
        <v>441</v>
      </c>
      <c r="F299" s="120">
        <v>15230</v>
      </c>
      <c r="G299" s="120">
        <v>15230</v>
      </c>
      <c r="H299" s="120"/>
      <c r="I299" s="120">
        <v>15230</v>
      </c>
      <c r="J299" s="120"/>
      <c r="K299" s="120"/>
      <c r="L299" s="120">
        <v>15230</v>
      </c>
    </row>
    <row r="300" spans="1:12" ht="35.1" customHeight="1">
      <c r="A300" s="120">
        <v>294</v>
      </c>
      <c r="B300" s="120" t="s">
        <v>404</v>
      </c>
      <c r="C300" s="120" t="s">
        <v>768</v>
      </c>
      <c r="D300" s="222" t="s">
        <v>826</v>
      </c>
      <c r="E300" s="120" t="s">
        <v>769</v>
      </c>
      <c r="F300" s="120">
        <v>1800000</v>
      </c>
      <c r="G300" s="120">
        <v>1000000</v>
      </c>
      <c r="H300" s="120"/>
      <c r="I300" s="120">
        <v>1000000</v>
      </c>
      <c r="J300" s="120"/>
      <c r="K300" s="120"/>
      <c r="L300" s="120">
        <v>1000000</v>
      </c>
    </row>
    <row r="301" spans="1:12" ht="35.1" customHeight="1">
      <c r="A301" s="120">
        <v>295</v>
      </c>
      <c r="B301" s="120" t="s">
        <v>483</v>
      </c>
      <c r="C301" s="120" t="s">
        <v>628</v>
      </c>
      <c r="D301" s="222" t="s">
        <v>827</v>
      </c>
      <c r="E301" s="120" t="s">
        <v>415</v>
      </c>
      <c r="F301" s="120">
        <v>300000</v>
      </c>
      <c r="G301" s="120">
        <v>48272.160000000003</v>
      </c>
      <c r="H301" s="120">
        <v>48272.160000000003</v>
      </c>
      <c r="I301" s="120"/>
      <c r="J301" s="120"/>
      <c r="K301" s="120"/>
      <c r="L301" s="120">
        <v>48272.160000000003</v>
      </c>
    </row>
    <row r="302" spans="1:12" ht="35.1" customHeight="1">
      <c r="A302" s="120">
        <v>296</v>
      </c>
      <c r="B302" s="120" t="s">
        <v>404</v>
      </c>
      <c r="C302" s="120" t="s">
        <v>612</v>
      </c>
      <c r="D302" s="222" t="s">
        <v>828</v>
      </c>
      <c r="E302" s="120" t="s">
        <v>415</v>
      </c>
      <c r="F302" s="120">
        <v>1266121.6000000001</v>
      </c>
      <c r="G302" s="120">
        <v>32040</v>
      </c>
      <c r="H302" s="120"/>
      <c r="I302" s="120">
        <v>32040</v>
      </c>
      <c r="J302" s="120"/>
      <c r="K302" s="120"/>
      <c r="L302" s="120">
        <v>32040</v>
      </c>
    </row>
    <row r="303" spans="1:12" ht="35.1" customHeight="1">
      <c r="A303" s="120">
        <v>297</v>
      </c>
      <c r="B303" s="120" t="s">
        <v>404</v>
      </c>
      <c r="C303" s="120" t="s">
        <v>781</v>
      </c>
      <c r="D303" s="222" t="s">
        <v>829</v>
      </c>
      <c r="E303" s="120" t="s">
        <v>494</v>
      </c>
      <c r="F303" s="120">
        <v>1070000</v>
      </c>
      <c r="G303" s="120">
        <v>1070000</v>
      </c>
      <c r="H303" s="120"/>
      <c r="I303" s="120">
        <v>1070000</v>
      </c>
      <c r="J303" s="120"/>
      <c r="K303" s="120"/>
      <c r="L303" s="120">
        <v>1070000</v>
      </c>
    </row>
    <row r="304" spans="1:12" ht="35.1" customHeight="1">
      <c r="A304" s="120">
        <v>298</v>
      </c>
      <c r="B304" s="120" t="s">
        <v>404</v>
      </c>
      <c r="C304" s="120" t="s">
        <v>577</v>
      </c>
      <c r="D304" s="222" t="s">
        <v>830</v>
      </c>
      <c r="E304" s="120" t="s">
        <v>412</v>
      </c>
      <c r="F304" s="120">
        <v>62882</v>
      </c>
      <c r="G304" s="120">
        <v>44882</v>
      </c>
      <c r="H304" s="120"/>
      <c r="I304" s="120">
        <v>44882</v>
      </c>
      <c r="J304" s="120"/>
      <c r="K304" s="120"/>
      <c r="L304" s="120">
        <v>44882</v>
      </c>
    </row>
    <row r="305" spans="1:12" ht="35.1" customHeight="1">
      <c r="A305" s="120">
        <v>299</v>
      </c>
      <c r="B305" s="120" t="s">
        <v>483</v>
      </c>
      <c r="C305" s="120" t="s">
        <v>730</v>
      </c>
      <c r="D305" s="222" t="s">
        <v>831</v>
      </c>
      <c r="E305" s="120" t="s">
        <v>459</v>
      </c>
      <c r="F305" s="120">
        <v>3382991.31</v>
      </c>
      <c r="G305" s="120">
        <v>984273.45</v>
      </c>
      <c r="H305" s="120">
        <v>984273.45</v>
      </c>
      <c r="I305" s="120"/>
      <c r="J305" s="120"/>
      <c r="K305" s="120"/>
      <c r="L305" s="120">
        <v>984273.45</v>
      </c>
    </row>
    <row r="306" spans="1:12" ht="35.1" customHeight="1">
      <c r="A306" s="120">
        <v>300</v>
      </c>
      <c r="B306" s="120" t="s">
        <v>483</v>
      </c>
      <c r="C306" s="120" t="s">
        <v>644</v>
      </c>
      <c r="D306" s="222" t="s">
        <v>707</v>
      </c>
      <c r="E306" s="120" t="s">
        <v>415</v>
      </c>
      <c r="F306" s="120">
        <v>150000</v>
      </c>
      <c r="G306" s="120">
        <v>50000</v>
      </c>
      <c r="H306" s="120">
        <v>50000</v>
      </c>
      <c r="I306" s="120"/>
      <c r="J306" s="120"/>
      <c r="K306" s="120"/>
      <c r="L306" s="120">
        <v>50000</v>
      </c>
    </row>
    <row r="307" spans="1:12" ht="35.1" customHeight="1">
      <c r="A307" s="120">
        <v>301</v>
      </c>
      <c r="B307" s="120" t="s">
        <v>404</v>
      </c>
      <c r="C307" s="120" t="s">
        <v>834</v>
      </c>
      <c r="D307" s="222" t="s">
        <v>835</v>
      </c>
      <c r="E307" s="120" t="s">
        <v>494</v>
      </c>
      <c r="F307" s="120">
        <v>460000</v>
      </c>
      <c r="G307" s="120">
        <v>115400</v>
      </c>
      <c r="H307" s="120"/>
      <c r="I307" s="120">
        <v>115400</v>
      </c>
      <c r="J307" s="120"/>
      <c r="K307" s="120"/>
      <c r="L307" s="120">
        <v>115400</v>
      </c>
    </row>
    <row r="308" spans="1:12" ht="35.1" customHeight="1">
      <c r="A308" s="120">
        <v>302</v>
      </c>
      <c r="B308" s="120" t="s">
        <v>404</v>
      </c>
      <c r="C308" s="120" t="s">
        <v>593</v>
      </c>
      <c r="D308" s="222" t="s">
        <v>836</v>
      </c>
      <c r="E308" s="120" t="s">
        <v>542</v>
      </c>
      <c r="F308" s="120">
        <v>500</v>
      </c>
      <c r="G308" s="120">
        <v>500</v>
      </c>
      <c r="H308" s="120"/>
      <c r="I308" s="120">
        <v>500</v>
      </c>
      <c r="J308" s="120"/>
      <c r="K308" s="120"/>
      <c r="L308" s="120">
        <v>500</v>
      </c>
    </row>
    <row r="309" spans="1:12" ht="35.1" customHeight="1">
      <c r="A309" s="120">
        <v>303</v>
      </c>
      <c r="B309" s="120" t="s">
        <v>483</v>
      </c>
      <c r="C309" s="120" t="s">
        <v>837</v>
      </c>
      <c r="D309" s="222" t="s">
        <v>838</v>
      </c>
      <c r="E309" s="120" t="s">
        <v>839</v>
      </c>
      <c r="F309" s="120">
        <v>640000</v>
      </c>
      <c r="G309" s="120">
        <v>640000</v>
      </c>
      <c r="H309" s="120">
        <v>640000</v>
      </c>
      <c r="I309" s="120"/>
      <c r="J309" s="120"/>
      <c r="K309" s="120"/>
      <c r="L309" s="120">
        <v>640000</v>
      </c>
    </row>
    <row r="310" spans="1:12" ht="35.1" customHeight="1">
      <c r="A310" s="120">
        <v>304</v>
      </c>
      <c r="B310" s="120" t="s">
        <v>404</v>
      </c>
      <c r="C310" s="120" t="s">
        <v>577</v>
      </c>
      <c r="D310" s="222" t="s">
        <v>840</v>
      </c>
      <c r="E310" s="120" t="s">
        <v>478</v>
      </c>
      <c r="F310" s="120">
        <v>39360</v>
      </c>
      <c r="G310" s="120">
        <v>39360</v>
      </c>
      <c r="H310" s="120"/>
      <c r="I310" s="120">
        <v>39360</v>
      </c>
      <c r="J310" s="120"/>
      <c r="K310" s="120"/>
      <c r="L310" s="120">
        <v>39360</v>
      </c>
    </row>
    <row r="311" spans="1:12" ht="35.1" customHeight="1">
      <c r="A311" s="120">
        <v>305</v>
      </c>
      <c r="B311" s="120" t="s">
        <v>483</v>
      </c>
      <c r="C311" s="120" t="s">
        <v>618</v>
      </c>
      <c r="D311" s="222" t="s">
        <v>841</v>
      </c>
      <c r="E311" s="120" t="s">
        <v>435</v>
      </c>
      <c r="F311" s="120">
        <v>100</v>
      </c>
      <c r="G311" s="120">
        <v>100</v>
      </c>
      <c r="H311" s="120">
        <v>100</v>
      </c>
      <c r="I311" s="120"/>
      <c r="J311" s="120"/>
      <c r="K311" s="120"/>
      <c r="L311" s="120">
        <v>100</v>
      </c>
    </row>
    <row r="312" spans="1:12" ht="35.1" customHeight="1">
      <c r="A312" s="120">
        <v>306</v>
      </c>
      <c r="B312" s="120" t="s">
        <v>404</v>
      </c>
      <c r="C312" s="120" t="s">
        <v>781</v>
      </c>
      <c r="D312" s="222" t="s">
        <v>842</v>
      </c>
      <c r="E312" s="120" t="s">
        <v>494</v>
      </c>
      <c r="F312" s="120">
        <v>800000</v>
      </c>
      <c r="G312" s="120">
        <v>310000</v>
      </c>
      <c r="H312" s="120"/>
      <c r="I312" s="120">
        <v>310000</v>
      </c>
      <c r="J312" s="120"/>
      <c r="K312" s="120"/>
      <c r="L312" s="120">
        <v>310000</v>
      </c>
    </row>
    <row r="313" spans="1:12" ht="35.1" customHeight="1">
      <c r="A313" s="120">
        <v>307</v>
      </c>
      <c r="B313" s="120" t="s">
        <v>483</v>
      </c>
      <c r="C313" s="120" t="s">
        <v>843</v>
      </c>
      <c r="D313" s="222" t="s">
        <v>844</v>
      </c>
      <c r="E313" s="120" t="s">
        <v>441</v>
      </c>
      <c r="F313" s="120">
        <v>15800</v>
      </c>
      <c r="G313" s="120">
        <v>15800</v>
      </c>
      <c r="H313" s="120">
        <v>15800</v>
      </c>
      <c r="I313" s="120"/>
      <c r="J313" s="120"/>
      <c r="K313" s="120"/>
      <c r="L313" s="120">
        <v>15800</v>
      </c>
    </row>
    <row r="314" spans="1:12" ht="35.1" customHeight="1">
      <c r="A314" s="120">
        <v>308</v>
      </c>
      <c r="B314" s="120" t="s">
        <v>404</v>
      </c>
      <c r="C314" s="120" t="s">
        <v>612</v>
      </c>
      <c r="D314" s="222" t="s">
        <v>845</v>
      </c>
      <c r="E314" s="120" t="s">
        <v>846</v>
      </c>
      <c r="F314" s="120">
        <v>110000</v>
      </c>
      <c r="G314" s="120">
        <v>110000</v>
      </c>
      <c r="H314" s="120"/>
      <c r="I314" s="120">
        <v>110000</v>
      </c>
      <c r="J314" s="120"/>
      <c r="K314" s="120"/>
      <c r="L314" s="120">
        <v>110000</v>
      </c>
    </row>
    <row r="315" spans="1:12" ht="35.1" customHeight="1">
      <c r="A315" s="120">
        <v>309</v>
      </c>
      <c r="B315" s="120" t="s">
        <v>404</v>
      </c>
      <c r="C315" s="120" t="s">
        <v>612</v>
      </c>
      <c r="D315" s="222" t="s">
        <v>847</v>
      </c>
      <c r="E315" s="120" t="s">
        <v>412</v>
      </c>
      <c r="F315" s="120">
        <v>888270</v>
      </c>
      <c r="G315" s="120">
        <v>888270</v>
      </c>
      <c r="H315" s="120"/>
      <c r="I315" s="120">
        <v>888270</v>
      </c>
      <c r="J315" s="120"/>
      <c r="K315" s="120"/>
      <c r="L315" s="120">
        <v>888270</v>
      </c>
    </row>
    <row r="316" spans="1:12" ht="35.1" customHeight="1">
      <c r="A316" s="120">
        <v>310</v>
      </c>
      <c r="B316" s="120" t="s">
        <v>404</v>
      </c>
      <c r="C316" s="120" t="s">
        <v>583</v>
      </c>
      <c r="D316" s="222" t="s">
        <v>848</v>
      </c>
      <c r="E316" s="120" t="s">
        <v>441</v>
      </c>
      <c r="F316" s="120">
        <v>49490</v>
      </c>
      <c r="G316" s="120">
        <v>49490</v>
      </c>
      <c r="H316" s="120"/>
      <c r="I316" s="120">
        <v>49490</v>
      </c>
      <c r="J316" s="120"/>
      <c r="K316" s="120"/>
      <c r="L316" s="120">
        <v>49490</v>
      </c>
    </row>
    <row r="317" spans="1:12" ht="35.1" customHeight="1">
      <c r="A317" s="120">
        <v>311</v>
      </c>
      <c r="B317" s="120" t="s">
        <v>404</v>
      </c>
      <c r="C317" s="120" t="s">
        <v>694</v>
      </c>
      <c r="D317" s="222" t="s">
        <v>849</v>
      </c>
      <c r="E317" s="120" t="s">
        <v>696</v>
      </c>
      <c r="F317" s="120">
        <v>238700</v>
      </c>
      <c r="G317" s="120">
        <v>238700</v>
      </c>
      <c r="H317" s="120"/>
      <c r="I317" s="120">
        <v>238700</v>
      </c>
      <c r="J317" s="120"/>
      <c r="K317" s="120"/>
      <c r="L317" s="120">
        <v>238700</v>
      </c>
    </row>
    <row r="318" spans="1:12" ht="35.1" customHeight="1">
      <c r="A318" s="120">
        <v>312</v>
      </c>
      <c r="B318" s="120" t="s">
        <v>483</v>
      </c>
      <c r="C318" s="120" t="s">
        <v>604</v>
      </c>
      <c r="D318" s="222" t="s">
        <v>850</v>
      </c>
      <c r="E318" s="120" t="s">
        <v>478</v>
      </c>
      <c r="F318" s="120">
        <v>3112.5</v>
      </c>
      <c r="G318" s="120">
        <v>3112.5</v>
      </c>
      <c r="H318" s="120">
        <v>3112.5</v>
      </c>
      <c r="I318" s="120"/>
      <c r="J318" s="120"/>
      <c r="K318" s="120"/>
      <c r="L318" s="120">
        <v>3112.5</v>
      </c>
    </row>
    <row r="319" spans="1:12" ht="35.1" customHeight="1">
      <c r="A319" s="120">
        <v>313</v>
      </c>
      <c r="B319" s="120" t="s">
        <v>404</v>
      </c>
      <c r="C319" s="120" t="s">
        <v>612</v>
      </c>
      <c r="D319" s="222" t="s">
        <v>851</v>
      </c>
      <c r="E319" s="120" t="s">
        <v>852</v>
      </c>
      <c r="F319" s="120">
        <v>45000</v>
      </c>
      <c r="G319" s="120">
        <v>45000</v>
      </c>
      <c r="H319" s="120"/>
      <c r="I319" s="120">
        <v>45000</v>
      </c>
      <c r="J319" s="120"/>
      <c r="K319" s="120"/>
      <c r="L319" s="120">
        <v>45000</v>
      </c>
    </row>
    <row r="320" spans="1:12" ht="35.1" customHeight="1">
      <c r="A320" s="120">
        <v>314</v>
      </c>
      <c r="B320" s="120" t="s">
        <v>404</v>
      </c>
      <c r="C320" s="120" t="s">
        <v>810</v>
      </c>
      <c r="D320" s="222" t="s">
        <v>853</v>
      </c>
      <c r="E320" s="120" t="s">
        <v>415</v>
      </c>
      <c r="F320" s="120">
        <v>3954</v>
      </c>
      <c r="G320" s="120">
        <v>3954</v>
      </c>
      <c r="H320" s="120"/>
      <c r="I320" s="120">
        <v>3954</v>
      </c>
      <c r="J320" s="120"/>
      <c r="K320" s="120"/>
      <c r="L320" s="120">
        <v>3954</v>
      </c>
    </row>
    <row r="321" spans="1:12" ht="35.1" customHeight="1">
      <c r="A321" s="120">
        <v>315</v>
      </c>
      <c r="B321" s="120" t="s">
        <v>483</v>
      </c>
      <c r="C321" s="120" t="s">
        <v>728</v>
      </c>
      <c r="D321" s="222" t="s">
        <v>729</v>
      </c>
      <c r="E321" s="120" t="s">
        <v>456</v>
      </c>
      <c r="F321" s="120">
        <v>840</v>
      </c>
      <c r="G321" s="120">
        <v>840</v>
      </c>
      <c r="H321" s="120">
        <v>840</v>
      </c>
      <c r="I321" s="120"/>
      <c r="J321" s="120"/>
      <c r="K321" s="120"/>
      <c r="L321" s="120">
        <v>840</v>
      </c>
    </row>
    <row r="322" spans="1:12" ht="35.1" customHeight="1">
      <c r="A322" s="120">
        <v>316</v>
      </c>
      <c r="B322" s="120" t="s">
        <v>404</v>
      </c>
      <c r="C322" s="120" t="s">
        <v>589</v>
      </c>
      <c r="D322" s="222" t="s">
        <v>662</v>
      </c>
      <c r="E322" s="120" t="s">
        <v>591</v>
      </c>
      <c r="F322" s="120">
        <v>4414653</v>
      </c>
      <c r="G322" s="120">
        <v>83</v>
      </c>
      <c r="H322" s="120"/>
      <c r="I322" s="120">
        <v>83</v>
      </c>
      <c r="J322" s="120"/>
      <c r="K322" s="120"/>
      <c r="L322" s="120">
        <v>83</v>
      </c>
    </row>
    <row r="323" spans="1:12" ht="35.1" customHeight="1">
      <c r="A323" s="120">
        <v>317</v>
      </c>
      <c r="B323" s="120" t="s">
        <v>483</v>
      </c>
      <c r="C323" s="120" t="s">
        <v>618</v>
      </c>
      <c r="D323" s="222" t="s">
        <v>854</v>
      </c>
      <c r="E323" s="120" t="s">
        <v>435</v>
      </c>
      <c r="F323" s="120">
        <v>500</v>
      </c>
      <c r="G323" s="120">
        <v>500</v>
      </c>
      <c r="H323" s="120">
        <v>500</v>
      </c>
      <c r="I323" s="120"/>
      <c r="J323" s="120"/>
      <c r="K323" s="120"/>
      <c r="L323" s="120">
        <v>500</v>
      </c>
    </row>
    <row r="324" spans="1:12" ht="35.1" customHeight="1">
      <c r="A324" s="120">
        <v>318</v>
      </c>
      <c r="B324" s="120" t="s">
        <v>404</v>
      </c>
      <c r="C324" s="120" t="s">
        <v>694</v>
      </c>
      <c r="D324" s="222" t="s">
        <v>855</v>
      </c>
      <c r="E324" s="120" t="s">
        <v>696</v>
      </c>
      <c r="F324" s="120">
        <v>549500</v>
      </c>
      <c r="G324" s="120">
        <v>549500</v>
      </c>
      <c r="H324" s="120"/>
      <c r="I324" s="120">
        <v>549500</v>
      </c>
      <c r="J324" s="120"/>
      <c r="K324" s="120"/>
      <c r="L324" s="120">
        <v>549500</v>
      </c>
    </row>
    <row r="325" spans="1:12" ht="35.1" customHeight="1">
      <c r="A325" s="120">
        <v>319</v>
      </c>
      <c r="B325" s="120" t="s">
        <v>483</v>
      </c>
      <c r="C325" s="120" t="s">
        <v>610</v>
      </c>
      <c r="D325" s="222" t="s">
        <v>856</v>
      </c>
      <c r="E325" s="120" t="s">
        <v>441</v>
      </c>
      <c r="F325" s="120">
        <v>228390</v>
      </c>
      <c r="G325" s="120">
        <v>228390</v>
      </c>
      <c r="H325" s="120">
        <v>228390</v>
      </c>
      <c r="I325" s="120"/>
      <c r="J325" s="120"/>
      <c r="K325" s="120"/>
      <c r="L325" s="120">
        <v>228390</v>
      </c>
    </row>
    <row r="326" spans="1:12" ht="35.1" customHeight="1">
      <c r="A326" s="120">
        <v>320</v>
      </c>
      <c r="B326" s="120" t="s">
        <v>404</v>
      </c>
      <c r="C326" s="120" t="s">
        <v>583</v>
      </c>
      <c r="D326" s="222" t="s">
        <v>857</v>
      </c>
      <c r="E326" s="120" t="s">
        <v>441</v>
      </c>
      <c r="F326" s="120">
        <v>80290</v>
      </c>
      <c r="G326" s="120">
        <v>80290</v>
      </c>
      <c r="H326" s="120"/>
      <c r="I326" s="120">
        <v>80290</v>
      </c>
      <c r="J326" s="120"/>
      <c r="K326" s="120"/>
      <c r="L326" s="120">
        <v>80290</v>
      </c>
    </row>
    <row r="327" spans="1:12" ht="35.1" customHeight="1">
      <c r="A327" s="120">
        <v>321</v>
      </c>
      <c r="B327" s="120" t="s">
        <v>404</v>
      </c>
      <c r="C327" s="120" t="s">
        <v>577</v>
      </c>
      <c r="D327" s="222" t="s">
        <v>858</v>
      </c>
      <c r="E327" s="120" t="s">
        <v>478</v>
      </c>
      <c r="F327" s="120">
        <v>48330</v>
      </c>
      <c r="G327" s="120">
        <v>48330</v>
      </c>
      <c r="H327" s="120"/>
      <c r="I327" s="120">
        <v>48330</v>
      </c>
      <c r="J327" s="120"/>
      <c r="K327" s="120"/>
      <c r="L327" s="120">
        <v>48330</v>
      </c>
    </row>
    <row r="328" spans="1:12" ht="35.1" customHeight="1">
      <c r="A328" s="120">
        <v>322</v>
      </c>
      <c r="B328" s="120" t="s">
        <v>404</v>
      </c>
      <c r="C328" s="120" t="s">
        <v>583</v>
      </c>
      <c r="D328" s="222" t="s">
        <v>859</v>
      </c>
      <c r="E328" s="120" t="s">
        <v>441</v>
      </c>
      <c r="F328" s="120">
        <v>500000</v>
      </c>
      <c r="G328" s="120">
        <v>500000</v>
      </c>
      <c r="H328" s="120"/>
      <c r="I328" s="120">
        <v>500000</v>
      </c>
      <c r="J328" s="120"/>
      <c r="K328" s="120"/>
      <c r="L328" s="120">
        <v>500000</v>
      </c>
    </row>
    <row r="329" spans="1:12" ht="35.1" customHeight="1">
      <c r="A329" s="120">
        <v>323</v>
      </c>
      <c r="B329" s="120" t="s">
        <v>404</v>
      </c>
      <c r="C329" s="120" t="s">
        <v>860</v>
      </c>
      <c r="D329" s="222" t="s">
        <v>861</v>
      </c>
      <c r="E329" s="120" t="s">
        <v>542</v>
      </c>
      <c r="F329" s="120">
        <v>9679.5</v>
      </c>
      <c r="G329" s="120">
        <v>80.7</v>
      </c>
      <c r="H329" s="120"/>
      <c r="I329" s="120">
        <v>80.7</v>
      </c>
      <c r="J329" s="120"/>
      <c r="K329" s="120"/>
      <c r="L329" s="120">
        <v>80.7</v>
      </c>
    </row>
    <row r="330" spans="1:12" ht="35.1" customHeight="1">
      <c r="A330" s="120">
        <v>324</v>
      </c>
      <c r="B330" s="120" t="s">
        <v>483</v>
      </c>
      <c r="C330" s="120" t="s">
        <v>604</v>
      </c>
      <c r="D330" s="222" t="s">
        <v>862</v>
      </c>
      <c r="E330" s="120" t="s">
        <v>412</v>
      </c>
      <c r="F330" s="120">
        <v>13840</v>
      </c>
      <c r="G330" s="120">
        <v>13840</v>
      </c>
      <c r="H330" s="120">
        <v>13840</v>
      </c>
      <c r="I330" s="120"/>
      <c r="J330" s="120"/>
      <c r="K330" s="120"/>
      <c r="L330" s="120">
        <v>13840</v>
      </c>
    </row>
    <row r="331" spans="1:12" ht="35.1" customHeight="1">
      <c r="A331" s="120">
        <v>325</v>
      </c>
      <c r="B331" s="120" t="s">
        <v>404</v>
      </c>
      <c r="C331" s="120" t="s">
        <v>694</v>
      </c>
      <c r="D331" s="222" t="s">
        <v>863</v>
      </c>
      <c r="E331" s="120" t="s">
        <v>696</v>
      </c>
      <c r="F331" s="120">
        <v>29600</v>
      </c>
      <c r="G331" s="120">
        <v>29600</v>
      </c>
      <c r="H331" s="120"/>
      <c r="I331" s="120">
        <v>29600</v>
      </c>
      <c r="J331" s="120"/>
      <c r="K331" s="120"/>
      <c r="L331" s="120">
        <v>29600</v>
      </c>
    </row>
    <row r="332" spans="1:12" ht="35.1" customHeight="1">
      <c r="A332" s="120">
        <v>326</v>
      </c>
      <c r="B332" s="120" t="s">
        <v>404</v>
      </c>
      <c r="C332" s="120" t="s">
        <v>583</v>
      </c>
      <c r="D332" s="222" t="s">
        <v>864</v>
      </c>
      <c r="E332" s="120" t="s">
        <v>441</v>
      </c>
      <c r="F332" s="120">
        <v>100400</v>
      </c>
      <c r="G332" s="120">
        <v>100400</v>
      </c>
      <c r="H332" s="120"/>
      <c r="I332" s="120">
        <v>100400</v>
      </c>
      <c r="J332" s="120"/>
      <c r="K332" s="120"/>
      <c r="L332" s="120">
        <v>100400</v>
      </c>
    </row>
    <row r="333" spans="1:12" ht="35.1" customHeight="1">
      <c r="A333" s="120">
        <v>327</v>
      </c>
      <c r="B333" s="120" t="s">
        <v>404</v>
      </c>
      <c r="C333" s="120" t="s">
        <v>577</v>
      </c>
      <c r="D333" s="222" t="s">
        <v>865</v>
      </c>
      <c r="E333" s="120" t="s">
        <v>412</v>
      </c>
      <c r="F333" s="120">
        <v>28350</v>
      </c>
      <c r="G333" s="120">
        <v>28350</v>
      </c>
      <c r="H333" s="120"/>
      <c r="I333" s="120">
        <v>28350</v>
      </c>
      <c r="J333" s="120"/>
      <c r="K333" s="120"/>
      <c r="L333" s="120">
        <v>28350</v>
      </c>
    </row>
    <row r="334" spans="1:12" ht="35.1" customHeight="1">
      <c r="A334" s="120">
        <v>328</v>
      </c>
      <c r="B334" s="120" t="s">
        <v>483</v>
      </c>
      <c r="C334" s="120" t="s">
        <v>618</v>
      </c>
      <c r="D334" s="222" t="s">
        <v>866</v>
      </c>
      <c r="E334" s="120" t="s">
        <v>543</v>
      </c>
      <c r="F334" s="120">
        <v>305</v>
      </c>
      <c r="G334" s="120">
        <v>305</v>
      </c>
      <c r="H334" s="120">
        <v>305</v>
      </c>
      <c r="I334" s="120"/>
      <c r="J334" s="120"/>
      <c r="K334" s="120"/>
      <c r="L334" s="120">
        <v>305</v>
      </c>
    </row>
    <row r="335" spans="1:12" ht="35.1" customHeight="1">
      <c r="A335" s="120">
        <v>329</v>
      </c>
      <c r="B335" s="120" t="s">
        <v>404</v>
      </c>
      <c r="C335" s="120" t="s">
        <v>577</v>
      </c>
      <c r="D335" s="222" t="s">
        <v>867</v>
      </c>
      <c r="E335" s="120" t="s">
        <v>412</v>
      </c>
      <c r="F335" s="120">
        <v>72288</v>
      </c>
      <c r="G335" s="120">
        <v>72288</v>
      </c>
      <c r="H335" s="120"/>
      <c r="I335" s="120">
        <v>72288</v>
      </c>
      <c r="J335" s="120"/>
      <c r="K335" s="120"/>
      <c r="L335" s="120">
        <v>72288</v>
      </c>
    </row>
    <row r="336" spans="1:12" ht="35.1" customHeight="1">
      <c r="A336" s="120">
        <v>330</v>
      </c>
      <c r="B336" s="120" t="s">
        <v>404</v>
      </c>
      <c r="C336" s="120" t="s">
        <v>597</v>
      </c>
      <c r="D336" s="222" t="s">
        <v>868</v>
      </c>
      <c r="E336" s="120" t="s">
        <v>548</v>
      </c>
      <c r="F336" s="120">
        <v>120710</v>
      </c>
      <c r="G336" s="120">
        <v>120710</v>
      </c>
      <c r="H336" s="120"/>
      <c r="I336" s="120">
        <v>120710</v>
      </c>
      <c r="J336" s="120"/>
      <c r="K336" s="120"/>
      <c r="L336" s="120">
        <v>120710</v>
      </c>
    </row>
    <row r="337" spans="1:12" ht="35.1" customHeight="1">
      <c r="A337" s="120">
        <v>331</v>
      </c>
      <c r="B337" s="120" t="s">
        <v>483</v>
      </c>
      <c r="C337" s="120" t="s">
        <v>728</v>
      </c>
      <c r="D337" s="222" t="s">
        <v>729</v>
      </c>
      <c r="E337" s="120" t="s">
        <v>456</v>
      </c>
      <c r="F337" s="120">
        <v>2400</v>
      </c>
      <c r="G337" s="120">
        <v>2400</v>
      </c>
      <c r="H337" s="120">
        <v>2400</v>
      </c>
      <c r="I337" s="120"/>
      <c r="J337" s="120"/>
      <c r="K337" s="120"/>
      <c r="L337" s="120">
        <v>2400</v>
      </c>
    </row>
    <row r="338" spans="1:12" ht="35.1" customHeight="1">
      <c r="A338" s="120">
        <v>332</v>
      </c>
      <c r="B338" s="120" t="s">
        <v>404</v>
      </c>
      <c r="C338" s="120" t="s">
        <v>583</v>
      </c>
      <c r="D338" s="222" t="s">
        <v>869</v>
      </c>
      <c r="E338" s="120" t="s">
        <v>441</v>
      </c>
      <c r="F338" s="120">
        <v>304800</v>
      </c>
      <c r="G338" s="120">
        <v>304800</v>
      </c>
      <c r="H338" s="120"/>
      <c r="I338" s="120">
        <v>304800</v>
      </c>
      <c r="J338" s="120"/>
      <c r="K338" s="120"/>
      <c r="L338" s="120">
        <v>304800</v>
      </c>
    </row>
    <row r="339" spans="1:12" ht="35.1" customHeight="1">
      <c r="A339" s="120">
        <v>333</v>
      </c>
      <c r="B339" s="120" t="s">
        <v>404</v>
      </c>
      <c r="C339" s="120" t="s">
        <v>686</v>
      </c>
      <c r="D339" s="222" t="s">
        <v>870</v>
      </c>
      <c r="E339" s="120" t="s">
        <v>769</v>
      </c>
      <c r="F339" s="120">
        <v>30403</v>
      </c>
      <c r="G339" s="120">
        <v>30403</v>
      </c>
      <c r="H339" s="120"/>
      <c r="I339" s="120">
        <v>30403</v>
      </c>
      <c r="J339" s="120"/>
      <c r="K339" s="120"/>
      <c r="L339" s="120">
        <v>30403</v>
      </c>
    </row>
    <row r="340" spans="1:12" ht="35.1" customHeight="1">
      <c r="A340" s="120">
        <v>334</v>
      </c>
      <c r="B340" s="120" t="s">
        <v>483</v>
      </c>
      <c r="C340" s="120" t="s">
        <v>663</v>
      </c>
      <c r="D340" s="222" t="s">
        <v>664</v>
      </c>
      <c r="E340" s="120" t="s">
        <v>665</v>
      </c>
      <c r="F340" s="120">
        <v>290000</v>
      </c>
      <c r="G340" s="120">
        <v>124120</v>
      </c>
      <c r="H340" s="120">
        <v>124120</v>
      </c>
      <c r="I340" s="120"/>
      <c r="J340" s="120"/>
      <c r="K340" s="120"/>
      <c r="L340" s="120">
        <v>124120</v>
      </c>
    </row>
    <row r="341" spans="1:12" ht="35.1" customHeight="1">
      <c r="A341" s="120">
        <v>335</v>
      </c>
      <c r="B341" s="120" t="s">
        <v>404</v>
      </c>
      <c r="C341" s="120" t="s">
        <v>577</v>
      </c>
      <c r="D341" s="222" t="s">
        <v>871</v>
      </c>
      <c r="E341" s="120" t="s">
        <v>478</v>
      </c>
      <c r="F341" s="120">
        <v>37220</v>
      </c>
      <c r="G341" s="120">
        <v>37220</v>
      </c>
      <c r="H341" s="120"/>
      <c r="I341" s="120">
        <v>37220</v>
      </c>
      <c r="J341" s="120"/>
      <c r="K341" s="120"/>
      <c r="L341" s="120">
        <v>37220</v>
      </c>
    </row>
    <row r="342" spans="1:12" ht="35.1" customHeight="1">
      <c r="A342" s="120">
        <v>336</v>
      </c>
      <c r="B342" s="120" t="s">
        <v>404</v>
      </c>
      <c r="C342" s="120" t="s">
        <v>694</v>
      </c>
      <c r="D342" s="222" t="s">
        <v>737</v>
      </c>
      <c r="E342" s="120" t="s">
        <v>696</v>
      </c>
      <c r="F342" s="120">
        <v>11568.85</v>
      </c>
      <c r="G342" s="120">
        <v>11568.85</v>
      </c>
      <c r="H342" s="120"/>
      <c r="I342" s="120">
        <v>11568.85</v>
      </c>
      <c r="J342" s="120"/>
      <c r="K342" s="120"/>
      <c r="L342" s="120">
        <v>11568.85</v>
      </c>
    </row>
    <row r="343" spans="1:12" ht="35.1" customHeight="1">
      <c r="A343" s="120">
        <v>337</v>
      </c>
      <c r="B343" s="120" t="s">
        <v>404</v>
      </c>
      <c r="C343" s="120" t="s">
        <v>872</v>
      </c>
      <c r="D343" s="222" t="s">
        <v>873</v>
      </c>
      <c r="E343" s="120" t="s">
        <v>717</v>
      </c>
      <c r="F343" s="120">
        <v>16000000</v>
      </c>
      <c r="G343" s="120">
        <v>13833652</v>
      </c>
      <c r="H343" s="120"/>
      <c r="I343" s="120">
        <v>13833652</v>
      </c>
      <c r="J343" s="120"/>
      <c r="K343" s="120"/>
      <c r="L343" s="120">
        <v>13833652</v>
      </c>
    </row>
    <row r="344" spans="1:12" ht="35.1" customHeight="1">
      <c r="A344" s="120">
        <v>338</v>
      </c>
      <c r="B344" s="120" t="s">
        <v>404</v>
      </c>
      <c r="C344" s="120" t="s">
        <v>583</v>
      </c>
      <c r="D344" s="222" t="s">
        <v>874</v>
      </c>
      <c r="E344" s="120" t="s">
        <v>441</v>
      </c>
      <c r="F344" s="120">
        <v>70000</v>
      </c>
      <c r="G344" s="120">
        <v>70000</v>
      </c>
      <c r="H344" s="120"/>
      <c r="I344" s="120">
        <v>70000</v>
      </c>
      <c r="J344" s="120"/>
      <c r="K344" s="120"/>
      <c r="L344" s="120">
        <v>70000</v>
      </c>
    </row>
    <row r="345" spans="1:12" ht="35.1" customHeight="1">
      <c r="A345" s="120">
        <v>339</v>
      </c>
      <c r="B345" s="120" t="s">
        <v>404</v>
      </c>
      <c r="C345" s="120" t="s">
        <v>612</v>
      </c>
      <c r="D345" s="222" t="s">
        <v>875</v>
      </c>
      <c r="E345" s="120" t="s">
        <v>412</v>
      </c>
      <c r="F345" s="120">
        <v>69240</v>
      </c>
      <c r="G345" s="120">
        <v>69240</v>
      </c>
      <c r="H345" s="120"/>
      <c r="I345" s="120">
        <v>69240</v>
      </c>
      <c r="J345" s="120"/>
      <c r="K345" s="120"/>
      <c r="L345" s="120">
        <v>69240</v>
      </c>
    </row>
    <row r="346" spans="1:12" ht="35.1" customHeight="1">
      <c r="A346" s="120">
        <v>340</v>
      </c>
      <c r="B346" s="120" t="s">
        <v>404</v>
      </c>
      <c r="C346" s="120" t="s">
        <v>583</v>
      </c>
      <c r="D346" s="222" t="s">
        <v>876</v>
      </c>
      <c r="E346" s="120" t="s">
        <v>441</v>
      </c>
      <c r="F346" s="120">
        <v>10480</v>
      </c>
      <c r="G346" s="120">
        <v>10480</v>
      </c>
      <c r="H346" s="120"/>
      <c r="I346" s="120">
        <v>10480</v>
      </c>
      <c r="J346" s="120"/>
      <c r="K346" s="120"/>
      <c r="L346" s="120">
        <v>10480</v>
      </c>
    </row>
    <row r="347" spans="1:12" ht="35.1" customHeight="1">
      <c r="A347" s="120">
        <v>341</v>
      </c>
      <c r="B347" s="120" t="s">
        <v>404</v>
      </c>
      <c r="C347" s="120" t="s">
        <v>877</v>
      </c>
      <c r="D347" s="222" t="s">
        <v>878</v>
      </c>
      <c r="E347" s="120" t="s">
        <v>879</v>
      </c>
      <c r="F347" s="120">
        <v>127596.7</v>
      </c>
      <c r="G347" s="120">
        <v>0.7</v>
      </c>
      <c r="H347" s="120"/>
      <c r="I347" s="120">
        <v>0.7</v>
      </c>
      <c r="J347" s="120"/>
      <c r="K347" s="120"/>
      <c r="L347" s="120">
        <v>0.7</v>
      </c>
    </row>
    <row r="348" spans="1:12" ht="35.1" customHeight="1">
      <c r="A348" s="120">
        <v>342</v>
      </c>
      <c r="B348" s="120" t="s">
        <v>404</v>
      </c>
      <c r="C348" s="120" t="s">
        <v>880</v>
      </c>
      <c r="D348" s="222" t="s">
        <v>626</v>
      </c>
      <c r="E348" s="120" t="s">
        <v>435</v>
      </c>
      <c r="F348" s="120">
        <v>500000</v>
      </c>
      <c r="G348" s="120">
        <v>8912</v>
      </c>
      <c r="H348" s="120"/>
      <c r="I348" s="120">
        <v>8912</v>
      </c>
      <c r="J348" s="120"/>
      <c r="K348" s="120"/>
      <c r="L348" s="120">
        <v>8912</v>
      </c>
    </row>
    <row r="349" spans="1:12" ht="35.1" customHeight="1">
      <c r="A349" s="120">
        <v>343</v>
      </c>
      <c r="B349" s="120" t="s">
        <v>483</v>
      </c>
      <c r="C349" s="120" t="s">
        <v>618</v>
      </c>
      <c r="D349" s="222" t="s">
        <v>881</v>
      </c>
      <c r="E349" s="120" t="s">
        <v>435</v>
      </c>
      <c r="F349" s="120">
        <v>193.4</v>
      </c>
      <c r="G349" s="120">
        <v>193.4</v>
      </c>
      <c r="H349" s="120">
        <v>193.4</v>
      </c>
      <c r="I349" s="120"/>
      <c r="J349" s="120"/>
      <c r="K349" s="120"/>
      <c r="L349" s="120">
        <v>193.4</v>
      </c>
    </row>
    <row r="350" spans="1:12" ht="35.1" customHeight="1">
      <c r="A350" s="120">
        <v>344</v>
      </c>
      <c r="B350" s="120" t="s">
        <v>404</v>
      </c>
      <c r="C350" s="120" t="s">
        <v>583</v>
      </c>
      <c r="D350" s="222" t="s">
        <v>882</v>
      </c>
      <c r="E350" s="120" t="s">
        <v>441</v>
      </c>
      <c r="F350" s="120">
        <v>1000000</v>
      </c>
      <c r="G350" s="120">
        <v>1000000</v>
      </c>
      <c r="H350" s="120"/>
      <c r="I350" s="120">
        <v>1000000</v>
      </c>
      <c r="J350" s="120"/>
      <c r="K350" s="120"/>
      <c r="L350" s="120">
        <v>1000000</v>
      </c>
    </row>
    <row r="351" spans="1:12" ht="35.1" customHeight="1">
      <c r="A351" s="120">
        <v>345</v>
      </c>
      <c r="B351" s="120" t="s">
        <v>483</v>
      </c>
      <c r="C351" s="120" t="s">
        <v>585</v>
      </c>
      <c r="D351" s="222" t="s">
        <v>883</v>
      </c>
      <c r="E351" s="120" t="s">
        <v>587</v>
      </c>
      <c r="F351" s="120">
        <v>4850000</v>
      </c>
      <c r="G351" s="120">
        <v>2750600</v>
      </c>
      <c r="H351" s="120">
        <v>2750600</v>
      </c>
      <c r="I351" s="120"/>
      <c r="J351" s="120"/>
      <c r="K351" s="120"/>
      <c r="L351" s="120">
        <v>2750600</v>
      </c>
    </row>
    <row r="352" spans="1:12" ht="35.1" customHeight="1">
      <c r="A352" s="120">
        <v>346</v>
      </c>
      <c r="B352" s="120" t="s">
        <v>404</v>
      </c>
      <c r="C352" s="120" t="s">
        <v>694</v>
      </c>
      <c r="D352" s="222" t="s">
        <v>884</v>
      </c>
      <c r="E352" s="120" t="s">
        <v>696</v>
      </c>
      <c r="F352" s="120">
        <v>7991</v>
      </c>
      <c r="G352" s="120">
        <v>7991</v>
      </c>
      <c r="H352" s="120"/>
      <c r="I352" s="120">
        <v>7991</v>
      </c>
      <c r="J352" s="120"/>
      <c r="K352" s="120"/>
      <c r="L352" s="120">
        <v>7991</v>
      </c>
    </row>
    <row r="353" spans="1:12" ht="35.1" customHeight="1">
      <c r="A353" s="120">
        <v>347</v>
      </c>
      <c r="B353" s="120" t="s">
        <v>404</v>
      </c>
      <c r="C353" s="120" t="s">
        <v>885</v>
      </c>
      <c r="D353" s="222" t="s">
        <v>886</v>
      </c>
      <c r="E353" s="120" t="s">
        <v>435</v>
      </c>
      <c r="F353" s="120">
        <v>204.32</v>
      </c>
      <c r="G353" s="120">
        <v>14.32</v>
      </c>
      <c r="H353" s="120"/>
      <c r="I353" s="120">
        <v>14.32</v>
      </c>
      <c r="J353" s="120"/>
      <c r="K353" s="120"/>
      <c r="L353" s="120">
        <v>14.32</v>
      </c>
    </row>
    <row r="354" spans="1:12" ht="35.1" customHeight="1">
      <c r="A354" s="120">
        <v>348</v>
      </c>
      <c r="B354" s="120" t="s">
        <v>483</v>
      </c>
      <c r="C354" s="120" t="s">
        <v>618</v>
      </c>
      <c r="D354" s="222" t="s">
        <v>887</v>
      </c>
      <c r="E354" s="120" t="s">
        <v>435</v>
      </c>
      <c r="F354" s="120">
        <v>330</v>
      </c>
      <c r="G354" s="120">
        <v>330</v>
      </c>
      <c r="H354" s="120">
        <v>330</v>
      </c>
      <c r="I354" s="120"/>
      <c r="J354" s="120"/>
      <c r="K354" s="120"/>
      <c r="L354" s="120">
        <v>330</v>
      </c>
    </row>
    <row r="355" spans="1:12" ht="35.1" customHeight="1">
      <c r="A355" s="120">
        <v>349</v>
      </c>
      <c r="B355" s="120" t="s">
        <v>404</v>
      </c>
      <c r="C355" s="120" t="s">
        <v>583</v>
      </c>
      <c r="D355" s="222" t="s">
        <v>888</v>
      </c>
      <c r="E355" s="120" t="s">
        <v>441</v>
      </c>
      <c r="F355" s="120">
        <v>66230</v>
      </c>
      <c r="G355" s="120">
        <v>66230</v>
      </c>
      <c r="H355" s="120"/>
      <c r="I355" s="120">
        <v>66230</v>
      </c>
      <c r="J355" s="120"/>
      <c r="K355" s="120"/>
      <c r="L355" s="120">
        <v>66230</v>
      </c>
    </row>
    <row r="356" spans="1:12" ht="35.1" customHeight="1">
      <c r="A356" s="120">
        <v>350</v>
      </c>
      <c r="B356" s="120" t="s">
        <v>483</v>
      </c>
      <c r="C356" s="120" t="s">
        <v>728</v>
      </c>
      <c r="D356" s="222" t="s">
        <v>889</v>
      </c>
      <c r="E356" s="120" t="s">
        <v>456</v>
      </c>
      <c r="F356" s="120">
        <v>2740000</v>
      </c>
      <c r="G356" s="120">
        <v>2740000</v>
      </c>
      <c r="H356" s="120">
        <v>2740000</v>
      </c>
      <c r="I356" s="120"/>
      <c r="J356" s="120"/>
      <c r="K356" s="120"/>
      <c r="L356" s="120">
        <v>2740000</v>
      </c>
    </row>
    <row r="357" spans="1:12" ht="35.1" customHeight="1">
      <c r="A357" s="120">
        <v>351</v>
      </c>
      <c r="B357" s="120" t="s">
        <v>404</v>
      </c>
      <c r="C357" s="120" t="s">
        <v>583</v>
      </c>
      <c r="D357" s="222" t="s">
        <v>890</v>
      </c>
      <c r="E357" s="120" t="s">
        <v>441</v>
      </c>
      <c r="F357" s="120">
        <v>17140</v>
      </c>
      <c r="G357" s="120">
        <v>17140</v>
      </c>
      <c r="H357" s="120"/>
      <c r="I357" s="120">
        <v>17140</v>
      </c>
      <c r="J357" s="120"/>
      <c r="K357" s="120"/>
      <c r="L357" s="120">
        <v>17140</v>
      </c>
    </row>
    <row r="358" spans="1:12" ht="35.1" customHeight="1">
      <c r="A358" s="120">
        <v>352</v>
      </c>
      <c r="B358" s="120" t="s">
        <v>404</v>
      </c>
      <c r="C358" s="120" t="s">
        <v>583</v>
      </c>
      <c r="D358" s="222" t="s">
        <v>891</v>
      </c>
      <c r="E358" s="120" t="s">
        <v>441</v>
      </c>
      <c r="F358" s="120">
        <v>1200000</v>
      </c>
      <c r="G358" s="120">
        <v>1200000</v>
      </c>
      <c r="H358" s="120"/>
      <c r="I358" s="120">
        <v>1200000</v>
      </c>
      <c r="J358" s="120"/>
      <c r="K358" s="120"/>
      <c r="L358" s="120">
        <v>1200000</v>
      </c>
    </row>
    <row r="359" spans="1:12" ht="35.1" customHeight="1">
      <c r="A359" s="120">
        <v>353</v>
      </c>
      <c r="B359" s="120" t="s">
        <v>404</v>
      </c>
      <c r="C359" s="120" t="s">
        <v>583</v>
      </c>
      <c r="D359" s="222" t="s">
        <v>892</v>
      </c>
      <c r="E359" s="120" t="s">
        <v>441</v>
      </c>
      <c r="F359" s="120">
        <v>11850</v>
      </c>
      <c r="G359" s="120">
        <v>11850</v>
      </c>
      <c r="H359" s="120"/>
      <c r="I359" s="120">
        <v>11850</v>
      </c>
      <c r="J359" s="120"/>
      <c r="K359" s="120"/>
      <c r="L359" s="120">
        <v>11850</v>
      </c>
    </row>
    <row r="360" spans="1:12" ht="35.1" customHeight="1">
      <c r="A360" s="120">
        <v>354</v>
      </c>
      <c r="B360" s="120" t="s">
        <v>404</v>
      </c>
      <c r="C360" s="120" t="s">
        <v>583</v>
      </c>
      <c r="D360" s="222" t="s">
        <v>893</v>
      </c>
      <c r="E360" s="120" t="s">
        <v>441</v>
      </c>
      <c r="F360" s="120">
        <v>24000</v>
      </c>
      <c r="G360" s="120">
        <v>7677</v>
      </c>
      <c r="H360" s="120"/>
      <c r="I360" s="120">
        <v>7677</v>
      </c>
      <c r="J360" s="120"/>
      <c r="K360" s="120"/>
      <c r="L360" s="120">
        <v>7677</v>
      </c>
    </row>
    <row r="361" spans="1:12" ht="35.1" customHeight="1">
      <c r="A361" s="120">
        <v>355</v>
      </c>
      <c r="B361" s="120" t="s">
        <v>483</v>
      </c>
      <c r="C361" s="120" t="s">
        <v>644</v>
      </c>
      <c r="D361" s="222" t="s">
        <v>894</v>
      </c>
      <c r="E361" s="120" t="s">
        <v>415</v>
      </c>
      <c r="F361" s="120">
        <v>400000</v>
      </c>
      <c r="G361" s="120">
        <v>315000</v>
      </c>
      <c r="H361" s="120">
        <v>315000</v>
      </c>
      <c r="I361" s="120"/>
      <c r="J361" s="120"/>
      <c r="K361" s="120"/>
      <c r="L361" s="120">
        <v>315000</v>
      </c>
    </row>
    <row r="362" spans="1:12" ht="35.1" customHeight="1">
      <c r="A362" s="120">
        <v>356</v>
      </c>
      <c r="B362" s="120" t="s">
        <v>404</v>
      </c>
      <c r="C362" s="120" t="s">
        <v>612</v>
      </c>
      <c r="D362" s="222" t="s">
        <v>895</v>
      </c>
      <c r="E362" s="120" t="s">
        <v>637</v>
      </c>
      <c r="F362" s="120">
        <v>22600</v>
      </c>
      <c r="G362" s="120">
        <v>22600</v>
      </c>
      <c r="H362" s="120"/>
      <c r="I362" s="120">
        <v>22600</v>
      </c>
      <c r="J362" s="120">
        <v>22600</v>
      </c>
      <c r="K362" s="120"/>
      <c r="L362" s="120"/>
    </row>
    <row r="363" spans="1:12" ht="35.1" customHeight="1">
      <c r="A363" s="120">
        <v>357</v>
      </c>
      <c r="B363" s="120" t="s">
        <v>404</v>
      </c>
      <c r="C363" s="120" t="s">
        <v>820</v>
      </c>
      <c r="D363" s="222" t="s">
        <v>896</v>
      </c>
      <c r="E363" s="120" t="s">
        <v>822</v>
      </c>
      <c r="F363" s="120">
        <v>8000</v>
      </c>
      <c r="G363" s="120">
        <v>8000</v>
      </c>
      <c r="H363" s="120"/>
      <c r="I363" s="120">
        <v>8000</v>
      </c>
      <c r="J363" s="120">
        <v>8000</v>
      </c>
      <c r="K363" s="120"/>
      <c r="L363" s="120"/>
    </row>
    <row r="364" spans="1:12" ht="35.1" customHeight="1">
      <c r="A364" s="120">
        <v>358</v>
      </c>
      <c r="B364" s="120" t="s">
        <v>404</v>
      </c>
      <c r="C364" s="120" t="s">
        <v>618</v>
      </c>
      <c r="D364" s="222" t="s">
        <v>897</v>
      </c>
      <c r="E364" s="120" t="s">
        <v>543</v>
      </c>
      <c r="F364" s="120">
        <v>3922.34</v>
      </c>
      <c r="G364" s="120">
        <v>22.34</v>
      </c>
      <c r="H364" s="120"/>
      <c r="I364" s="120">
        <v>22.34</v>
      </c>
      <c r="J364" s="120">
        <v>22.34</v>
      </c>
      <c r="K364" s="120"/>
      <c r="L364" s="120"/>
    </row>
    <row r="365" spans="1:12" ht="35.1" customHeight="1">
      <c r="A365" s="120">
        <v>359</v>
      </c>
      <c r="B365" s="120" t="s">
        <v>483</v>
      </c>
      <c r="C365" s="120" t="s">
        <v>604</v>
      </c>
      <c r="D365" s="222" t="s">
        <v>898</v>
      </c>
      <c r="E365" s="120" t="s">
        <v>412</v>
      </c>
      <c r="F365" s="120">
        <v>215120</v>
      </c>
      <c r="G365" s="120">
        <v>215120</v>
      </c>
      <c r="H365" s="120">
        <v>215120</v>
      </c>
      <c r="I365" s="120"/>
      <c r="J365" s="120">
        <v>215120</v>
      </c>
      <c r="K365" s="120"/>
      <c r="L365" s="120"/>
    </row>
    <row r="366" spans="1:12" ht="35.1" customHeight="1">
      <c r="A366" s="120">
        <v>360</v>
      </c>
      <c r="B366" s="120" t="s">
        <v>483</v>
      </c>
      <c r="C366" s="120" t="s">
        <v>604</v>
      </c>
      <c r="D366" s="222" t="s">
        <v>902</v>
      </c>
      <c r="E366" s="120" t="s">
        <v>412</v>
      </c>
      <c r="F366" s="120">
        <v>14490</v>
      </c>
      <c r="G366" s="120">
        <v>14490</v>
      </c>
      <c r="H366" s="120">
        <v>14490</v>
      </c>
      <c r="I366" s="120"/>
      <c r="J366" s="120">
        <v>14490</v>
      </c>
      <c r="K366" s="120"/>
      <c r="L366" s="120"/>
    </row>
    <row r="367" spans="1:12" ht="35.1" customHeight="1">
      <c r="A367" s="120">
        <v>361</v>
      </c>
      <c r="B367" s="120" t="s">
        <v>404</v>
      </c>
      <c r="C367" s="120" t="s">
        <v>694</v>
      </c>
      <c r="D367" s="222" t="s">
        <v>903</v>
      </c>
      <c r="E367" s="120" t="s">
        <v>696</v>
      </c>
      <c r="F367" s="120">
        <v>50000</v>
      </c>
      <c r="G367" s="120">
        <v>50000</v>
      </c>
      <c r="H367" s="120"/>
      <c r="I367" s="120">
        <v>50000</v>
      </c>
      <c r="J367" s="120">
        <v>50000</v>
      </c>
      <c r="K367" s="120"/>
      <c r="L367" s="120"/>
    </row>
    <row r="368" spans="1:12" ht="35.1" customHeight="1">
      <c r="A368" s="120">
        <v>362</v>
      </c>
      <c r="B368" s="120" t="s">
        <v>404</v>
      </c>
      <c r="C368" s="120" t="s">
        <v>583</v>
      </c>
      <c r="D368" s="222" t="s">
        <v>904</v>
      </c>
      <c r="E368" s="120" t="s">
        <v>649</v>
      </c>
      <c r="F368" s="120">
        <v>5012000</v>
      </c>
      <c r="G368" s="120">
        <v>5012000</v>
      </c>
      <c r="H368" s="120"/>
      <c r="I368" s="120">
        <v>5012000</v>
      </c>
      <c r="J368" s="120">
        <v>5012000</v>
      </c>
      <c r="K368" s="120"/>
      <c r="L368" s="120"/>
    </row>
    <row r="369" spans="1:12" ht="35.1" customHeight="1">
      <c r="A369" s="120">
        <v>363</v>
      </c>
      <c r="B369" s="120" t="s">
        <v>483</v>
      </c>
      <c r="C369" s="120" t="s">
        <v>905</v>
      </c>
      <c r="D369" s="222" t="s">
        <v>906</v>
      </c>
      <c r="E369" s="120" t="s">
        <v>907</v>
      </c>
      <c r="F369" s="120">
        <v>921000</v>
      </c>
      <c r="G369" s="120">
        <v>921000</v>
      </c>
      <c r="H369" s="120">
        <v>921000</v>
      </c>
      <c r="I369" s="120"/>
      <c r="J369" s="120">
        <v>921000</v>
      </c>
      <c r="K369" s="120"/>
      <c r="L369" s="120"/>
    </row>
    <row r="370" spans="1:12" ht="35.1" customHeight="1">
      <c r="A370" s="120">
        <v>364</v>
      </c>
      <c r="B370" s="120" t="s">
        <v>404</v>
      </c>
      <c r="C370" s="120" t="s">
        <v>583</v>
      </c>
      <c r="D370" s="222" t="s">
        <v>908</v>
      </c>
      <c r="E370" s="120" t="s">
        <v>441</v>
      </c>
      <c r="F370" s="120">
        <v>30000</v>
      </c>
      <c r="G370" s="120">
        <v>30000</v>
      </c>
      <c r="H370" s="120"/>
      <c r="I370" s="120">
        <v>30000</v>
      </c>
      <c r="J370" s="120">
        <v>30000</v>
      </c>
      <c r="K370" s="120"/>
      <c r="L370" s="120"/>
    </row>
    <row r="371" spans="1:12" ht="35.1" customHeight="1">
      <c r="A371" s="120">
        <v>365</v>
      </c>
      <c r="B371" s="120" t="s">
        <v>483</v>
      </c>
      <c r="C371" s="120" t="s">
        <v>618</v>
      </c>
      <c r="D371" s="222" t="s">
        <v>909</v>
      </c>
      <c r="E371" s="120" t="s">
        <v>435</v>
      </c>
      <c r="F371" s="120">
        <v>50</v>
      </c>
      <c r="G371" s="120">
        <v>50</v>
      </c>
      <c r="H371" s="120">
        <v>50</v>
      </c>
      <c r="I371" s="120"/>
      <c r="J371" s="120">
        <v>50</v>
      </c>
      <c r="K371" s="120"/>
      <c r="L371" s="120"/>
    </row>
    <row r="372" spans="1:12" ht="35.1" customHeight="1">
      <c r="A372" s="120">
        <v>366</v>
      </c>
      <c r="B372" s="120" t="s">
        <v>483</v>
      </c>
      <c r="C372" s="120" t="s">
        <v>618</v>
      </c>
      <c r="D372" s="222" t="s">
        <v>910</v>
      </c>
      <c r="E372" s="120" t="s">
        <v>435</v>
      </c>
      <c r="F372" s="120">
        <v>230</v>
      </c>
      <c r="G372" s="120">
        <v>230</v>
      </c>
      <c r="H372" s="120">
        <v>230</v>
      </c>
      <c r="I372" s="120"/>
      <c r="J372" s="120">
        <v>230</v>
      </c>
      <c r="K372" s="120"/>
      <c r="L372" s="120"/>
    </row>
    <row r="373" spans="1:12" ht="35.1" customHeight="1">
      <c r="A373" s="120">
        <v>367</v>
      </c>
      <c r="B373" s="120" t="s">
        <v>404</v>
      </c>
      <c r="C373" s="120" t="s">
        <v>659</v>
      </c>
      <c r="D373" s="222" t="s">
        <v>660</v>
      </c>
      <c r="E373" s="120" t="s">
        <v>661</v>
      </c>
      <c r="F373" s="120">
        <v>9508768.5</v>
      </c>
      <c r="G373" s="120">
        <v>6209728.5</v>
      </c>
      <c r="H373" s="120"/>
      <c r="I373" s="120">
        <v>6209728.5</v>
      </c>
      <c r="J373" s="120">
        <v>6209728.5</v>
      </c>
      <c r="K373" s="120"/>
      <c r="L373" s="120"/>
    </row>
    <row r="374" spans="1:12" ht="35.1" customHeight="1">
      <c r="A374" s="120">
        <v>368</v>
      </c>
      <c r="B374" s="120" t="s">
        <v>404</v>
      </c>
      <c r="C374" s="120" t="s">
        <v>577</v>
      </c>
      <c r="D374" s="222" t="s">
        <v>911</v>
      </c>
      <c r="E374" s="120" t="s">
        <v>478</v>
      </c>
      <c r="F374" s="120">
        <v>115500</v>
      </c>
      <c r="G374" s="120">
        <v>115500</v>
      </c>
      <c r="H374" s="120"/>
      <c r="I374" s="120">
        <v>115500</v>
      </c>
      <c r="J374" s="120">
        <v>115500</v>
      </c>
      <c r="K374" s="120"/>
      <c r="L374" s="120"/>
    </row>
    <row r="375" spans="1:12" ht="35.1" customHeight="1">
      <c r="A375" s="120">
        <v>369</v>
      </c>
      <c r="B375" s="120" t="s">
        <v>404</v>
      </c>
      <c r="C375" s="120" t="s">
        <v>912</v>
      </c>
      <c r="D375" s="222" t="s">
        <v>913</v>
      </c>
      <c r="E375" s="120" t="s">
        <v>415</v>
      </c>
      <c r="F375" s="120">
        <v>51600</v>
      </c>
      <c r="G375" s="120">
        <v>51600</v>
      </c>
      <c r="H375" s="120"/>
      <c r="I375" s="120">
        <v>51600</v>
      </c>
      <c r="J375" s="120">
        <v>51600</v>
      </c>
      <c r="K375" s="120"/>
      <c r="L375" s="120"/>
    </row>
    <row r="376" spans="1:12" ht="35.1" customHeight="1">
      <c r="A376" s="120">
        <v>370</v>
      </c>
      <c r="B376" s="120" t="s">
        <v>483</v>
      </c>
      <c r="C376" s="120" t="s">
        <v>644</v>
      </c>
      <c r="D376" s="222" t="s">
        <v>707</v>
      </c>
      <c r="E376" s="120" t="s">
        <v>415</v>
      </c>
      <c r="F376" s="120">
        <v>398782</v>
      </c>
      <c r="G376" s="120">
        <v>398782</v>
      </c>
      <c r="H376" s="120">
        <v>398782</v>
      </c>
      <c r="I376" s="120"/>
      <c r="J376" s="120">
        <v>398782</v>
      </c>
      <c r="K376" s="120"/>
      <c r="L376" s="120"/>
    </row>
    <row r="377" spans="1:12" ht="35.1" customHeight="1">
      <c r="A377" s="120">
        <v>371</v>
      </c>
      <c r="B377" s="120" t="s">
        <v>483</v>
      </c>
      <c r="C377" s="120" t="s">
        <v>610</v>
      </c>
      <c r="D377" s="222" t="s">
        <v>914</v>
      </c>
      <c r="E377" s="120" t="s">
        <v>441</v>
      </c>
      <c r="F377" s="120">
        <v>247429.7</v>
      </c>
      <c r="G377" s="120">
        <v>247429.7</v>
      </c>
      <c r="H377" s="120">
        <v>247429.7</v>
      </c>
      <c r="I377" s="120"/>
      <c r="J377" s="120">
        <v>247429.7</v>
      </c>
      <c r="K377" s="120"/>
      <c r="L377" s="120"/>
    </row>
    <row r="378" spans="1:12" ht="35.1" customHeight="1">
      <c r="A378" s="120">
        <v>372</v>
      </c>
      <c r="B378" s="120" t="s">
        <v>483</v>
      </c>
      <c r="C378" s="120" t="s">
        <v>618</v>
      </c>
      <c r="D378" s="222" t="s">
        <v>915</v>
      </c>
      <c r="E378" s="120" t="s">
        <v>543</v>
      </c>
      <c r="F378" s="120">
        <v>199.1</v>
      </c>
      <c r="G378" s="120">
        <v>199.1</v>
      </c>
      <c r="H378" s="120">
        <v>199.1</v>
      </c>
      <c r="I378" s="120"/>
      <c r="J378" s="120">
        <v>199.1</v>
      </c>
      <c r="K378" s="120"/>
      <c r="L378" s="120"/>
    </row>
    <row r="379" spans="1:12" ht="35.1" customHeight="1">
      <c r="A379" s="120">
        <v>373</v>
      </c>
      <c r="B379" s="120" t="s">
        <v>404</v>
      </c>
      <c r="C379" s="120" t="s">
        <v>638</v>
      </c>
      <c r="D379" s="222" t="s">
        <v>639</v>
      </c>
      <c r="E379" s="120" t="s">
        <v>542</v>
      </c>
      <c r="F379" s="120">
        <v>250</v>
      </c>
      <c r="G379" s="120">
        <v>250</v>
      </c>
      <c r="H379" s="120"/>
      <c r="I379" s="120">
        <v>250</v>
      </c>
      <c r="J379" s="120">
        <v>250</v>
      </c>
      <c r="K379" s="120"/>
      <c r="L379" s="120"/>
    </row>
    <row r="380" spans="1:12" ht="35.1" customHeight="1">
      <c r="A380" s="120">
        <v>374</v>
      </c>
      <c r="B380" s="120" t="s">
        <v>404</v>
      </c>
      <c r="C380" s="120" t="s">
        <v>832</v>
      </c>
      <c r="D380" s="222" t="s">
        <v>916</v>
      </c>
      <c r="E380" s="120" t="s">
        <v>833</v>
      </c>
      <c r="F380" s="120">
        <v>16500</v>
      </c>
      <c r="G380" s="120">
        <v>16500</v>
      </c>
      <c r="H380" s="120"/>
      <c r="I380" s="120">
        <v>16500</v>
      </c>
      <c r="J380" s="120">
        <v>16500</v>
      </c>
      <c r="K380" s="120"/>
      <c r="L380" s="120"/>
    </row>
    <row r="381" spans="1:12" ht="35.1" customHeight="1">
      <c r="A381" s="120">
        <v>375</v>
      </c>
      <c r="B381" s="120" t="s">
        <v>404</v>
      </c>
      <c r="C381" s="120" t="s">
        <v>577</v>
      </c>
      <c r="D381" s="222" t="s">
        <v>917</v>
      </c>
      <c r="E381" s="120" t="s">
        <v>478</v>
      </c>
      <c r="F381" s="120">
        <v>144831.5</v>
      </c>
      <c r="G381" s="120">
        <v>144831.5</v>
      </c>
      <c r="H381" s="120"/>
      <c r="I381" s="120">
        <v>144831.5</v>
      </c>
      <c r="J381" s="120">
        <v>144831.5</v>
      </c>
      <c r="K381" s="120"/>
      <c r="L381" s="120"/>
    </row>
    <row r="382" spans="1:12" ht="35.1" customHeight="1">
      <c r="A382" s="120">
        <v>376</v>
      </c>
      <c r="B382" s="120" t="s">
        <v>483</v>
      </c>
      <c r="C382" s="120" t="s">
        <v>618</v>
      </c>
      <c r="D382" s="222" t="s">
        <v>918</v>
      </c>
      <c r="E382" s="120" t="s">
        <v>435</v>
      </c>
      <c r="F382" s="120">
        <v>124</v>
      </c>
      <c r="G382" s="120">
        <v>124</v>
      </c>
      <c r="H382" s="120">
        <v>124</v>
      </c>
      <c r="I382" s="120"/>
      <c r="J382" s="120">
        <v>124</v>
      </c>
      <c r="K382" s="120"/>
      <c r="L382" s="120"/>
    </row>
    <row r="383" spans="1:12" ht="35.1" customHeight="1">
      <c r="A383" s="120">
        <v>377</v>
      </c>
      <c r="B383" s="120" t="s">
        <v>483</v>
      </c>
      <c r="C383" s="120" t="s">
        <v>644</v>
      </c>
      <c r="D383" s="222" t="s">
        <v>919</v>
      </c>
      <c r="E383" s="120" t="s">
        <v>415</v>
      </c>
      <c r="F383" s="120">
        <v>2323655</v>
      </c>
      <c r="G383" s="120">
        <v>2124865</v>
      </c>
      <c r="H383" s="120">
        <v>2124865</v>
      </c>
      <c r="I383" s="120"/>
      <c r="J383" s="120">
        <v>2124865</v>
      </c>
      <c r="K383" s="120"/>
      <c r="L383" s="120"/>
    </row>
    <row r="384" spans="1:12" ht="35.1" customHeight="1">
      <c r="A384" s="120">
        <v>378</v>
      </c>
      <c r="B384" s="120" t="s">
        <v>483</v>
      </c>
      <c r="C384" s="120" t="s">
        <v>920</v>
      </c>
      <c r="D384" s="222" t="s">
        <v>921</v>
      </c>
      <c r="E384" s="120" t="s">
        <v>531</v>
      </c>
      <c r="F384" s="120">
        <v>1720000</v>
      </c>
      <c r="G384" s="120">
        <v>791270</v>
      </c>
      <c r="H384" s="120">
        <v>791270</v>
      </c>
      <c r="I384" s="120"/>
      <c r="J384" s="120">
        <v>791270</v>
      </c>
      <c r="K384" s="120"/>
      <c r="L384" s="120"/>
    </row>
    <row r="385" spans="1:12" ht="35.1" customHeight="1">
      <c r="A385" s="120">
        <v>379</v>
      </c>
      <c r="B385" s="120" t="s">
        <v>483</v>
      </c>
      <c r="C385" s="120" t="s">
        <v>618</v>
      </c>
      <c r="D385" s="222" t="s">
        <v>922</v>
      </c>
      <c r="E385" s="120" t="s">
        <v>435</v>
      </c>
      <c r="F385" s="120">
        <v>690.92</v>
      </c>
      <c r="G385" s="120">
        <v>690.92</v>
      </c>
      <c r="H385" s="120">
        <v>690.92</v>
      </c>
      <c r="I385" s="120"/>
      <c r="J385" s="120">
        <v>690.92</v>
      </c>
      <c r="K385" s="120"/>
      <c r="L385" s="120"/>
    </row>
    <row r="386" spans="1:12" ht="35.1" customHeight="1">
      <c r="A386" s="120">
        <v>380</v>
      </c>
      <c r="B386" s="120" t="s">
        <v>483</v>
      </c>
      <c r="C386" s="120" t="s">
        <v>843</v>
      </c>
      <c r="D386" s="222" t="s">
        <v>923</v>
      </c>
      <c r="E386" s="120" t="s">
        <v>441</v>
      </c>
      <c r="F386" s="120">
        <v>15000</v>
      </c>
      <c r="G386" s="120">
        <v>15000</v>
      </c>
      <c r="H386" s="120">
        <v>15000</v>
      </c>
      <c r="I386" s="120"/>
      <c r="J386" s="120">
        <v>15000</v>
      </c>
      <c r="K386" s="120"/>
      <c r="L386" s="120"/>
    </row>
    <row r="387" spans="1:12" ht="35.1" customHeight="1">
      <c r="A387" s="120">
        <v>381</v>
      </c>
      <c r="B387" s="120" t="s">
        <v>404</v>
      </c>
      <c r="C387" s="120" t="s">
        <v>694</v>
      </c>
      <c r="D387" s="222" t="s">
        <v>924</v>
      </c>
      <c r="E387" s="120" t="s">
        <v>696</v>
      </c>
      <c r="F387" s="120">
        <v>78600</v>
      </c>
      <c r="G387" s="120">
        <v>78600</v>
      </c>
      <c r="H387" s="120"/>
      <c r="I387" s="120">
        <v>78600</v>
      </c>
      <c r="J387" s="120">
        <v>78600</v>
      </c>
      <c r="K387" s="120"/>
      <c r="L387" s="120"/>
    </row>
    <row r="388" spans="1:12" ht="35.1" customHeight="1">
      <c r="A388" s="120">
        <v>382</v>
      </c>
      <c r="B388" s="120" t="s">
        <v>404</v>
      </c>
      <c r="C388" s="120" t="s">
        <v>694</v>
      </c>
      <c r="D388" s="222" t="s">
        <v>925</v>
      </c>
      <c r="E388" s="120" t="s">
        <v>696</v>
      </c>
      <c r="F388" s="120">
        <v>287118</v>
      </c>
      <c r="G388" s="120">
        <v>287118</v>
      </c>
      <c r="H388" s="120"/>
      <c r="I388" s="120">
        <v>287118</v>
      </c>
      <c r="J388" s="120">
        <v>287118</v>
      </c>
      <c r="K388" s="120"/>
      <c r="L388" s="120"/>
    </row>
    <row r="389" spans="1:12" ht="35.1" customHeight="1">
      <c r="A389" s="120">
        <v>383</v>
      </c>
      <c r="B389" s="120" t="s">
        <v>483</v>
      </c>
      <c r="C389" s="120" t="s">
        <v>618</v>
      </c>
      <c r="D389" s="222" t="s">
        <v>926</v>
      </c>
      <c r="E389" s="120" t="s">
        <v>435</v>
      </c>
      <c r="F389" s="120">
        <v>220.5</v>
      </c>
      <c r="G389" s="120">
        <v>220.5</v>
      </c>
      <c r="H389" s="120">
        <v>220.5</v>
      </c>
      <c r="I389" s="120"/>
      <c r="J389" s="120">
        <v>220.5</v>
      </c>
      <c r="K389" s="120"/>
      <c r="L389" s="120"/>
    </row>
    <row r="390" spans="1:12" ht="35.1" customHeight="1">
      <c r="A390" s="120">
        <v>384</v>
      </c>
      <c r="B390" s="120" t="s">
        <v>404</v>
      </c>
      <c r="C390" s="120" t="s">
        <v>583</v>
      </c>
      <c r="D390" s="222" t="s">
        <v>927</v>
      </c>
      <c r="E390" s="120" t="s">
        <v>587</v>
      </c>
      <c r="F390" s="120">
        <v>1130000</v>
      </c>
      <c r="G390" s="120">
        <v>842790.5</v>
      </c>
      <c r="H390" s="120"/>
      <c r="I390" s="120">
        <v>842790.5</v>
      </c>
      <c r="J390" s="120">
        <v>842790.5</v>
      </c>
      <c r="K390" s="120"/>
      <c r="L390" s="120"/>
    </row>
    <row r="391" spans="1:12" ht="35.1" customHeight="1">
      <c r="A391" s="120">
        <v>385</v>
      </c>
      <c r="B391" s="120" t="s">
        <v>404</v>
      </c>
      <c r="C391" s="120" t="s">
        <v>577</v>
      </c>
      <c r="D391" s="222" t="s">
        <v>928</v>
      </c>
      <c r="E391" s="120" t="s">
        <v>412</v>
      </c>
      <c r="F391" s="120">
        <v>91465</v>
      </c>
      <c r="G391" s="120">
        <v>91465</v>
      </c>
      <c r="H391" s="120"/>
      <c r="I391" s="120">
        <v>91465</v>
      </c>
      <c r="J391" s="120">
        <v>91465</v>
      </c>
      <c r="K391" s="120"/>
      <c r="L391" s="120"/>
    </row>
    <row r="392" spans="1:12" ht="35.1" customHeight="1">
      <c r="A392" s="120">
        <v>386</v>
      </c>
      <c r="B392" s="120" t="s">
        <v>404</v>
      </c>
      <c r="C392" s="120" t="s">
        <v>583</v>
      </c>
      <c r="D392" s="222" t="s">
        <v>929</v>
      </c>
      <c r="E392" s="120" t="s">
        <v>441</v>
      </c>
      <c r="F392" s="120">
        <v>10450</v>
      </c>
      <c r="G392" s="120">
        <v>10450</v>
      </c>
      <c r="H392" s="120"/>
      <c r="I392" s="120">
        <v>10450</v>
      </c>
      <c r="J392" s="120">
        <v>10450</v>
      </c>
      <c r="K392" s="120"/>
      <c r="L392" s="120"/>
    </row>
    <row r="393" spans="1:12" ht="35.1" customHeight="1">
      <c r="A393" s="120">
        <v>387</v>
      </c>
      <c r="B393" s="120" t="s">
        <v>483</v>
      </c>
      <c r="C393" s="120" t="s">
        <v>618</v>
      </c>
      <c r="D393" s="222" t="s">
        <v>930</v>
      </c>
      <c r="E393" s="120" t="s">
        <v>543</v>
      </c>
      <c r="F393" s="120">
        <v>246</v>
      </c>
      <c r="G393" s="120">
        <v>246</v>
      </c>
      <c r="H393" s="120">
        <v>246</v>
      </c>
      <c r="I393" s="120"/>
      <c r="J393" s="120">
        <v>246</v>
      </c>
      <c r="K393" s="120"/>
      <c r="L393" s="120"/>
    </row>
    <row r="394" spans="1:12" ht="35.1" customHeight="1">
      <c r="A394" s="120">
        <v>388</v>
      </c>
      <c r="B394" s="120" t="s">
        <v>483</v>
      </c>
      <c r="C394" s="120" t="s">
        <v>931</v>
      </c>
      <c r="D394" s="222" t="s">
        <v>932</v>
      </c>
      <c r="E394" s="120" t="s">
        <v>933</v>
      </c>
      <c r="F394" s="120">
        <v>2525</v>
      </c>
      <c r="G394" s="120">
        <v>1175</v>
      </c>
      <c r="H394" s="120">
        <v>1175</v>
      </c>
      <c r="I394" s="120"/>
      <c r="J394" s="120">
        <v>1175</v>
      </c>
      <c r="K394" s="120"/>
      <c r="L394" s="120"/>
    </row>
    <row r="395" spans="1:12" ht="35.1" customHeight="1">
      <c r="A395" s="120">
        <v>389</v>
      </c>
      <c r="B395" s="120" t="s">
        <v>483</v>
      </c>
      <c r="C395" s="120" t="s">
        <v>934</v>
      </c>
      <c r="D395" s="222" t="s">
        <v>935</v>
      </c>
      <c r="E395" s="120" t="s">
        <v>933</v>
      </c>
      <c r="F395" s="120">
        <v>20000</v>
      </c>
      <c r="G395" s="120">
        <v>20000</v>
      </c>
      <c r="H395" s="120">
        <v>20000</v>
      </c>
      <c r="I395" s="120"/>
      <c r="J395" s="120">
        <v>20000</v>
      </c>
      <c r="K395" s="120"/>
      <c r="L395" s="120"/>
    </row>
    <row r="396" spans="1:12" ht="35.1" customHeight="1">
      <c r="A396" s="120">
        <v>390</v>
      </c>
      <c r="B396" s="120" t="s">
        <v>404</v>
      </c>
      <c r="C396" s="120" t="s">
        <v>583</v>
      </c>
      <c r="D396" s="222" t="s">
        <v>936</v>
      </c>
      <c r="E396" s="120" t="s">
        <v>649</v>
      </c>
      <c r="F396" s="120">
        <v>200000</v>
      </c>
      <c r="G396" s="120">
        <v>200000</v>
      </c>
      <c r="H396" s="120"/>
      <c r="I396" s="120">
        <v>200000</v>
      </c>
      <c r="J396" s="120">
        <v>200000</v>
      </c>
      <c r="K396" s="120"/>
      <c r="L396" s="120"/>
    </row>
    <row r="397" spans="1:12" ht="35.1" customHeight="1">
      <c r="A397" s="120">
        <v>391</v>
      </c>
      <c r="B397" s="120" t="s">
        <v>483</v>
      </c>
      <c r="C397" s="120" t="s">
        <v>628</v>
      </c>
      <c r="D397" s="222" t="s">
        <v>937</v>
      </c>
      <c r="E397" s="120" t="s">
        <v>415</v>
      </c>
      <c r="F397" s="120">
        <v>1370000</v>
      </c>
      <c r="G397" s="120">
        <v>1370000</v>
      </c>
      <c r="H397" s="120">
        <v>1370000</v>
      </c>
      <c r="I397" s="120"/>
      <c r="J397" s="120">
        <v>1370000</v>
      </c>
      <c r="K397" s="120"/>
      <c r="L397" s="120"/>
    </row>
    <row r="398" spans="1:12" ht="35.1" customHeight="1">
      <c r="A398" s="120">
        <v>392</v>
      </c>
      <c r="B398" s="120" t="s">
        <v>483</v>
      </c>
      <c r="C398" s="120" t="s">
        <v>618</v>
      </c>
      <c r="D398" s="222" t="s">
        <v>722</v>
      </c>
      <c r="E398" s="120" t="s">
        <v>435</v>
      </c>
      <c r="F398" s="120">
        <v>2.75</v>
      </c>
      <c r="G398" s="120">
        <v>2.75</v>
      </c>
      <c r="H398" s="120">
        <v>2.75</v>
      </c>
      <c r="I398" s="120"/>
      <c r="J398" s="120">
        <v>2.75</v>
      </c>
      <c r="K398" s="120"/>
      <c r="L398" s="120"/>
    </row>
    <row r="399" spans="1:12" ht="35.1" customHeight="1">
      <c r="A399" s="120">
        <v>393</v>
      </c>
      <c r="B399" s="120" t="s">
        <v>404</v>
      </c>
      <c r="C399" s="120" t="s">
        <v>593</v>
      </c>
      <c r="D399" s="222" t="s">
        <v>594</v>
      </c>
      <c r="E399" s="120" t="s">
        <v>542</v>
      </c>
      <c r="F399" s="120">
        <v>4971</v>
      </c>
      <c r="G399" s="120">
        <v>18</v>
      </c>
      <c r="H399" s="120"/>
      <c r="I399" s="120">
        <v>18</v>
      </c>
      <c r="J399" s="120">
        <v>18</v>
      </c>
      <c r="K399" s="120"/>
      <c r="L399" s="120"/>
    </row>
    <row r="400" spans="1:12" ht="35.1" customHeight="1">
      <c r="A400" s="120">
        <v>394</v>
      </c>
      <c r="B400" s="120" t="s">
        <v>404</v>
      </c>
      <c r="C400" s="120" t="s">
        <v>612</v>
      </c>
      <c r="D400" s="222" t="s">
        <v>938</v>
      </c>
      <c r="E400" s="120" t="s">
        <v>441</v>
      </c>
      <c r="F400" s="120">
        <v>27780</v>
      </c>
      <c r="G400" s="120">
        <v>27780</v>
      </c>
      <c r="H400" s="120"/>
      <c r="I400" s="120">
        <v>27780</v>
      </c>
      <c r="J400" s="120">
        <v>27780</v>
      </c>
      <c r="K400" s="120"/>
      <c r="L400" s="120"/>
    </row>
    <row r="401" spans="1:12" ht="35.1" customHeight="1">
      <c r="A401" s="120">
        <v>395</v>
      </c>
      <c r="B401" s="120" t="s">
        <v>483</v>
      </c>
      <c r="C401" s="120" t="s">
        <v>644</v>
      </c>
      <c r="D401" s="222" t="s">
        <v>939</v>
      </c>
      <c r="E401" s="120" t="s">
        <v>415</v>
      </c>
      <c r="F401" s="120">
        <v>150000</v>
      </c>
      <c r="G401" s="120">
        <v>150000</v>
      </c>
      <c r="H401" s="120">
        <v>150000</v>
      </c>
      <c r="I401" s="120"/>
      <c r="J401" s="120">
        <v>150000</v>
      </c>
      <c r="K401" s="120"/>
      <c r="L401" s="120"/>
    </row>
    <row r="402" spans="1:12" ht="35.1" customHeight="1">
      <c r="A402" s="120">
        <v>396</v>
      </c>
      <c r="B402" s="120" t="s">
        <v>404</v>
      </c>
      <c r="C402" s="120" t="s">
        <v>597</v>
      </c>
      <c r="D402" s="222" t="s">
        <v>940</v>
      </c>
      <c r="E402" s="120" t="s">
        <v>548</v>
      </c>
      <c r="F402" s="120">
        <v>2713.19</v>
      </c>
      <c r="G402" s="120">
        <v>2713.19</v>
      </c>
      <c r="H402" s="120"/>
      <c r="I402" s="120">
        <v>2713.19</v>
      </c>
      <c r="J402" s="120">
        <v>2713.19</v>
      </c>
      <c r="K402" s="120"/>
      <c r="L402" s="120"/>
    </row>
    <row r="403" spans="1:12" ht="35.1" customHeight="1">
      <c r="A403" s="120">
        <v>397</v>
      </c>
      <c r="B403" s="120" t="s">
        <v>404</v>
      </c>
      <c r="C403" s="120" t="s">
        <v>612</v>
      </c>
      <c r="D403" s="222" t="s">
        <v>941</v>
      </c>
      <c r="E403" s="120" t="s">
        <v>415</v>
      </c>
      <c r="F403" s="120">
        <v>50000</v>
      </c>
      <c r="G403" s="120">
        <v>50000</v>
      </c>
      <c r="H403" s="120"/>
      <c r="I403" s="120">
        <v>50000</v>
      </c>
      <c r="J403" s="120">
        <v>50000</v>
      </c>
      <c r="K403" s="120"/>
      <c r="L403" s="120"/>
    </row>
    <row r="404" spans="1:12" ht="35.1" customHeight="1">
      <c r="A404" s="120">
        <v>398</v>
      </c>
      <c r="B404" s="120" t="s">
        <v>483</v>
      </c>
      <c r="C404" s="120" t="s">
        <v>585</v>
      </c>
      <c r="D404" s="222" t="s">
        <v>942</v>
      </c>
      <c r="E404" s="120" t="s">
        <v>587</v>
      </c>
      <c r="F404" s="120">
        <v>422800</v>
      </c>
      <c r="G404" s="120">
        <v>417798.07</v>
      </c>
      <c r="H404" s="120">
        <v>417798.07</v>
      </c>
      <c r="I404" s="120"/>
      <c r="J404" s="120">
        <v>417798.07</v>
      </c>
      <c r="K404" s="120"/>
      <c r="L404" s="120"/>
    </row>
    <row r="405" spans="1:12" ht="35.1" customHeight="1">
      <c r="A405" s="120">
        <v>399</v>
      </c>
      <c r="B405" s="120" t="s">
        <v>404</v>
      </c>
      <c r="C405" s="120" t="s">
        <v>805</v>
      </c>
      <c r="D405" s="222" t="s">
        <v>806</v>
      </c>
      <c r="E405" s="120" t="s">
        <v>435</v>
      </c>
      <c r="F405" s="120">
        <v>1578.08</v>
      </c>
      <c r="G405" s="120">
        <v>23.08</v>
      </c>
      <c r="H405" s="120"/>
      <c r="I405" s="120">
        <v>23.08</v>
      </c>
      <c r="J405" s="120">
        <v>23.08</v>
      </c>
      <c r="K405" s="120"/>
      <c r="L405" s="120"/>
    </row>
    <row r="406" spans="1:12" ht="35.1" customHeight="1">
      <c r="A406" s="120">
        <v>400</v>
      </c>
      <c r="B406" s="120" t="s">
        <v>404</v>
      </c>
      <c r="C406" s="120" t="s">
        <v>583</v>
      </c>
      <c r="D406" s="222" t="s">
        <v>943</v>
      </c>
      <c r="E406" s="120" t="s">
        <v>441</v>
      </c>
      <c r="F406" s="120">
        <v>74390</v>
      </c>
      <c r="G406" s="120">
        <v>74390</v>
      </c>
      <c r="H406" s="120"/>
      <c r="I406" s="120">
        <v>74390</v>
      </c>
      <c r="J406" s="120">
        <v>74390</v>
      </c>
      <c r="K406" s="120"/>
      <c r="L406" s="120"/>
    </row>
    <row r="407" spans="1:12" ht="35.1" customHeight="1">
      <c r="A407" s="120">
        <v>401</v>
      </c>
      <c r="B407" s="120" t="s">
        <v>404</v>
      </c>
      <c r="C407" s="120" t="s">
        <v>583</v>
      </c>
      <c r="D407" s="222" t="s">
        <v>944</v>
      </c>
      <c r="E407" s="120" t="s">
        <v>441</v>
      </c>
      <c r="F407" s="120">
        <v>5790</v>
      </c>
      <c r="G407" s="120">
        <v>5790</v>
      </c>
      <c r="H407" s="120"/>
      <c r="I407" s="120">
        <v>5790</v>
      </c>
      <c r="J407" s="120">
        <v>5790</v>
      </c>
      <c r="K407" s="120"/>
      <c r="L407" s="120"/>
    </row>
    <row r="408" spans="1:12" ht="35.1" customHeight="1">
      <c r="A408" s="120">
        <v>402</v>
      </c>
      <c r="B408" s="120" t="s">
        <v>483</v>
      </c>
      <c r="C408" s="120" t="s">
        <v>604</v>
      </c>
      <c r="D408" s="222" t="s">
        <v>945</v>
      </c>
      <c r="E408" s="120" t="s">
        <v>478</v>
      </c>
      <c r="F408" s="120">
        <v>6000</v>
      </c>
      <c r="G408" s="120">
        <v>6000</v>
      </c>
      <c r="H408" s="120">
        <v>6000</v>
      </c>
      <c r="I408" s="120"/>
      <c r="J408" s="120">
        <v>6000</v>
      </c>
      <c r="K408" s="120"/>
      <c r="L408" s="120"/>
    </row>
    <row r="409" spans="1:12" ht="35.1" customHeight="1">
      <c r="A409" s="120">
        <v>403</v>
      </c>
      <c r="B409" s="120" t="s">
        <v>483</v>
      </c>
      <c r="C409" s="120" t="s">
        <v>931</v>
      </c>
      <c r="D409" s="222" t="s">
        <v>946</v>
      </c>
      <c r="E409" s="120" t="s">
        <v>933</v>
      </c>
      <c r="F409" s="120">
        <v>1126238.94</v>
      </c>
      <c r="G409" s="120">
        <v>511882.94</v>
      </c>
      <c r="H409" s="120">
        <v>511882.94</v>
      </c>
      <c r="I409" s="120"/>
      <c r="J409" s="120">
        <v>511882.94</v>
      </c>
      <c r="K409" s="120"/>
      <c r="L409" s="120"/>
    </row>
    <row r="410" spans="1:12" ht="35.1" customHeight="1">
      <c r="A410" s="120">
        <v>404</v>
      </c>
      <c r="B410" s="120" t="s">
        <v>404</v>
      </c>
      <c r="C410" s="120" t="s">
        <v>597</v>
      </c>
      <c r="D410" s="222" t="s">
        <v>947</v>
      </c>
      <c r="E410" s="120" t="s">
        <v>548</v>
      </c>
      <c r="F410" s="120">
        <v>4331.5200000000004</v>
      </c>
      <c r="G410" s="120">
        <v>4331.5200000000004</v>
      </c>
      <c r="H410" s="120"/>
      <c r="I410" s="120">
        <v>4331.5200000000004</v>
      </c>
      <c r="J410" s="120">
        <v>4331.5200000000004</v>
      </c>
      <c r="K410" s="120"/>
      <c r="L410" s="120"/>
    </row>
    <row r="411" spans="1:12" ht="35.1" customHeight="1">
      <c r="A411" s="120">
        <v>405</v>
      </c>
      <c r="B411" s="120" t="s">
        <v>483</v>
      </c>
      <c r="C411" s="120" t="s">
        <v>618</v>
      </c>
      <c r="D411" s="222" t="s">
        <v>948</v>
      </c>
      <c r="E411" s="120" t="s">
        <v>435</v>
      </c>
      <c r="F411" s="120">
        <v>10</v>
      </c>
      <c r="G411" s="120">
        <v>10</v>
      </c>
      <c r="H411" s="120">
        <v>10</v>
      </c>
      <c r="I411" s="120"/>
      <c r="J411" s="120">
        <v>10</v>
      </c>
      <c r="K411" s="120"/>
      <c r="L411" s="120"/>
    </row>
    <row r="412" spans="1:12" ht="35.1" customHeight="1">
      <c r="A412" s="120">
        <v>406</v>
      </c>
      <c r="B412" s="120" t="s">
        <v>404</v>
      </c>
      <c r="C412" s="120" t="s">
        <v>612</v>
      </c>
      <c r="D412" s="222" t="s">
        <v>949</v>
      </c>
      <c r="E412" s="120" t="s">
        <v>415</v>
      </c>
      <c r="F412" s="120">
        <v>948000</v>
      </c>
      <c r="G412" s="120">
        <v>948000</v>
      </c>
      <c r="H412" s="120"/>
      <c r="I412" s="120">
        <v>948000</v>
      </c>
      <c r="J412" s="120">
        <v>948000</v>
      </c>
      <c r="K412" s="120"/>
      <c r="L412" s="120"/>
    </row>
    <row r="413" spans="1:12" ht="35.1" customHeight="1">
      <c r="A413" s="120">
        <v>407</v>
      </c>
      <c r="B413" s="120" t="s">
        <v>404</v>
      </c>
      <c r="C413" s="120" t="s">
        <v>762</v>
      </c>
      <c r="D413" s="222" t="s">
        <v>763</v>
      </c>
      <c r="E413" s="120" t="s">
        <v>435</v>
      </c>
      <c r="F413" s="120">
        <v>475</v>
      </c>
      <c r="G413" s="120">
        <v>475</v>
      </c>
      <c r="H413" s="120"/>
      <c r="I413" s="120">
        <v>475</v>
      </c>
      <c r="J413" s="120">
        <v>475</v>
      </c>
      <c r="K413" s="120"/>
      <c r="L413" s="120"/>
    </row>
    <row r="414" spans="1:12" ht="35.1" customHeight="1">
      <c r="A414" s="120">
        <v>408</v>
      </c>
      <c r="B414" s="120" t="s">
        <v>483</v>
      </c>
      <c r="C414" s="120" t="s">
        <v>950</v>
      </c>
      <c r="D414" s="222" t="s">
        <v>951</v>
      </c>
      <c r="E414" s="120" t="s">
        <v>657</v>
      </c>
      <c r="F414" s="120">
        <v>68900</v>
      </c>
      <c r="G414" s="120">
        <v>68900</v>
      </c>
      <c r="H414" s="120">
        <v>68900</v>
      </c>
      <c r="I414" s="120"/>
      <c r="J414" s="120">
        <v>68900</v>
      </c>
      <c r="K414" s="120"/>
      <c r="L414" s="120"/>
    </row>
    <row r="415" spans="1:12" ht="35.1" customHeight="1">
      <c r="A415" s="120">
        <v>409</v>
      </c>
      <c r="B415" s="120" t="s">
        <v>483</v>
      </c>
      <c r="C415" s="120" t="s">
        <v>952</v>
      </c>
      <c r="D415" s="222" t="s">
        <v>953</v>
      </c>
      <c r="E415" s="120" t="s">
        <v>954</v>
      </c>
      <c r="F415" s="120">
        <v>14000000</v>
      </c>
      <c r="G415" s="120">
        <v>10844690.32</v>
      </c>
      <c r="H415" s="120">
        <v>10844690.32</v>
      </c>
      <c r="I415" s="120"/>
      <c r="J415" s="120">
        <v>10844690.32</v>
      </c>
      <c r="K415" s="120"/>
      <c r="L415" s="120"/>
    </row>
    <row r="416" spans="1:12" ht="35.1" customHeight="1">
      <c r="A416" s="120">
        <v>410</v>
      </c>
      <c r="B416" s="120" t="s">
        <v>404</v>
      </c>
      <c r="C416" s="120" t="s">
        <v>577</v>
      </c>
      <c r="D416" s="222" t="s">
        <v>955</v>
      </c>
      <c r="E416" s="120" t="s">
        <v>478</v>
      </c>
      <c r="F416" s="120">
        <v>2015</v>
      </c>
      <c r="G416" s="120">
        <v>2015</v>
      </c>
      <c r="H416" s="120"/>
      <c r="I416" s="120">
        <v>2015</v>
      </c>
      <c r="J416" s="120">
        <v>2015</v>
      </c>
      <c r="K416" s="120"/>
      <c r="L416" s="120"/>
    </row>
    <row r="417" spans="1:12" ht="35.1" customHeight="1">
      <c r="A417" s="120">
        <v>411</v>
      </c>
      <c r="B417" s="120" t="s">
        <v>483</v>
      </c>
      <c r="C417" s="120" t="s">
        <v>618</v>
      </c>
      <c r="D417" s="222" t="s">
        <v>956</v>
      </c>
      <c r="E417" s="120" t="s">
        <v>435</v>
      </c>
      <c r="F417" s="120">
        <v>80</v>
      </c>
      <c r="G417" s="120">
        <v>80</v>
      </c>
      <c r="H417" s="120">
        <v>80</v>
      </c>
      <c r="I417" s="120"/>
      <c r="J417" s="120">
        <v>80</v>
      </c>
      <c r="K417" s="120"/>
      <c r="L417" s="120"/>
    </row>
    <row r="418" spans="1:12" ht="35.1" customHeight="1">
      <c r="A418" s="120">
        <v>412</v>
      </c>
      <c r="B418" s="120" t="s">
        <v>404</v>
      </c>
      <c r="C418" s="120" t="s">
        <v>583</v>
      </c>
      <c r="D418" s="222" t="s">
        <v>957</v>
      </c>
      <c r="E418" s="120" t="s">
        <v>441</v>
      </c>
      <c r="F418" s="120">
        <v>16590</v>
      </c>
      <c r="G418" s="120">
        <v>16590</v>
      </c>
      <c r="H418" s="120"/>
      <c r="I418" s="120">
        <v>16590</v>
      </c>
      <c r="J418" s="120">
        <v>16590</v>
      </c>
      <c r="K418" s="120"/>
      <c r="L418" s="120"/>
    </row>
    <row r="419" spans="1:12" ht="35.1" customHeight="1">
      <c r="A419" s="120">
        <v>413</v>
      </c>
      <c r="B419" s="120" t="s">
        <v>404</v>
      </c>
      <c r="C419" s="120" t="s">
        <v>715</v>
      </c>
      <c r="D419" s="222" t="s">
        <v>958</v>
      </c>
      <c r="E419" s="120" t="s">
        <v>717</v>
      </c>
      <c r="F419" s="120">
        <v>150000</v>
      </c>
      <c r="G419" s="120">
        <v>110000</v>
      </c>
      <c r="H419" s="120"/>
      <c r="I419" s="120">
        <v>110000</v>
      </c>
      <c r="J419" s="120">
        <v>110000</v>
      </c>
      <c r="K419" s="120"/>
      <c r="L419" s="120"/>
    </row>
    <row r="420" spans="1:12" ht="35.1" customHeight="1">
      <c r="A420" s="120">
        <v>414</v>
      </c>
      <c r="B420" s="120" t="s">
        <v>404</v>
      </c>
      <c r="C420" s="120" t="s">
        <v>959</v>
      </c>
      <c r="D420" s="222" t="s">
        <v>960</v>
      </c>
      <c r="E420" s="120" t="s">
        <v>961</v>
      </c>
      <c r="F420" s="120">
        <v>6217.3</v>
      </c>
      <c r="G420" s="120">
        <v>5978.3</v>
      </c>
      <c r="H420" s="120"/>
      <c r="I420" s="120">
        <v>5978.3</v>
      </c>
      <c r="J420" s="120">
        <v>5978.3</v>
      </c>
      <c r="K420" s="120"/>
      <c r="L420" s="120"/>
    </row>
    <row r="421" spans="1:12" ht="35.1" customHeight="1">
      <c r="A421" s="120">
        <v>415</v>
      </c>
      <c r="B421" s="120" t="s">
        <v>483</v>
      </c>
      <c r="C421" s="120" t="s">
        <v>962</v>
      </c>
      <c r="D421" s="222" t="s">
        <v>963</v>
      </c>
      <c r="E421" s="120" t="s">
        <v>449</v>
      </c>
      <c r="F421" s="120">
        <v>210000</v>
      </c>
      <c r="G421" s="120">
        <v>210000</v>
      </c>
      <c r="H421" s="120">
        <v>210000</v>
      </c>
      <c r="I421" s="120"/>
      <c r="J421" s="120">
        <v>210000</v>
      </c>
      <c r="K421" s="120"/>
      <c r="L421" s="120"/>
    </row>
    <row r="422" spans="1:12" ht="35.1" customHeight="1">
      <c r="A422" s="120">
        <v>416</v>
      </c>
      <c r="B422" s="120" t="s">
        <v>483</v>
      </c>
      <c r="C422" s="120" t="s">
        <v>899</v>
      </c>
      <c r="D422" s="222" t="s">
        <v>964</v>
      </c>
      <c r="E422" s="120" t="s">
        <v>965</v>
      </c>
      <c r="F422" s="120">
        <v>902780</v>
      </c>
      <c r="G422" s="120">
        <v>902780</v>
      </c>
      <c r="H422" s="120">
        <v>902780</v>
      </c>
      <c r="I422" s="120"/>
      <c r="J422" s="120">
        <v>902780</v>
      </c>
      <c r="K422" s="120"/>
      <c r="L422" s="120"/>
    </row>
    <row r="423" spans="1:12" ht="35.1" customHeight="1">
      <c r="A423" s="120">
        <v>417</v>
      </c>
      <c r="B423" s="120" t="s">
        <v>483</v>
      </c>
      <c r="C423" s="120" t="s">
        <v>610</v>
      </c>
      <c r="D423" s="222" t="s">
        <v>966</v>
      </c>
      <c r="E423" s="120" t="s">
        <v>415</v>
      </c>
      <c r="F423" s="120">
        <v>237046.5</v>
      </c>
      <c r="G423" s="120">
        <v>237046.5</v>
      </c>
      <c r="H423" s="120">
        <v>237046.5</v>
      </c>
      <c r="I423" s="120"/>
      <c r="J423" s="120">
        <v>237046.5</v>
      </c>
      <c r="K423" s="120"/>
      <c r="L423" s="120"/>
    </row>
    <row r="424" spans="1:12" ht="35.1" customHeight="1">
      <c r="A424" s="120">
        <v>418</v>
      </c>
      <c r="B424" s="120" t="s">
        <v>483</v>
      </c>
      <c r="C424" s="120" t="s">
        <v>618</v>
      </c>
      <c r="D424" s="222" t="s">
        <v>967</v>
      </c>
      <c r="E424" s="120" t="s">
        <v>435</v>
      </c>
      <c r="F424" s="120">
        <v>114</v>
      </c>
      <c r="G424" s="120">
        <v>114</v>
      </c>
      <c r="H424" s="120">
        <v>114</v>
      </c>
      <c r="I424" s="120"/>
      <c r="J424" s="120">
        <v>114</v>
      </c>
      <c r="K424" s="120"/>
      <c r="L424" s="120"/>
    </row>
    <row r="425" spans="1:12" ht="35.1" customHeight="1">
      <c r="A425" s="120">
        <v>419</v>
      </c>
      <c r="B425" s="120" t="s">
        <v>404</v>
      </c>
      <c r="C425" s="120" t="s">
        <v>583</v>
      </c>
      <c r="D425" s="222" t="s">
        <v>968</v>
      </c>
      <c r="E425" s="120" t="s">
        <v>441</v>
      </c>
      <c r="F425" s="120">
        <v>469880</v>
      </c>
      <c r="G425" s="120">
        <v>469880</v>
      </c>
      <c r="H425" s="120"/>
      <c r="I425" s="120">
        <v>469880</v>
      </c>
      <c r="J425" s="120">
        <v>469880</v>
      </c>
      <c r="K425" s="120"/>
      <c r="L425" s="120"/>
    </row>
    <row r="426" spans="1:12" ht="35.1" customHeight="1">
      <c r="A426" s="120">
        <v>420</v>
      </c>
      <c r="B426" s="120" t="s">
        <v>404</v>
      </c>
      <c r="C426" s="120" t="s">
        <v>612</v>
      </c>
      <c r="D426" s="222" t="s">
        <v>969</v>
      </c>
      <c r="E426" s="120" t="s">
        <v>441</v>
      </c>
      <c r="F426" s="120">
        <v>590500</v>
      </c>
      <c r="G426" s="120">
        <v>420000</v>
      </c>
      <c r="H426" s="120"/>
      <c r="I426" s="120">
        <v>420000</v>
      </c>
      <c r="J426" s="120">
        <v>420000</v>
      </c>
      <c r="K426" s="120"/>
      <c r="L426" s="120"/>
    </row>
    <row r="427" spans="1:12" ht="35.1" customHeight="1">
      <c r="A427" s="120">
        <v>421</v>
      </c>
      <c r="B427" s="120" t="s">
        <v>404</v>
      </c>
      <c r="C427" s="120" t="s">
        <v>583</v>
      </c>
      <c r="D427" s="222" t="s">
        <v>970</v>
      </c>
      <c r="E427" s="120" t="s">
        <v>649</v>
      </c>
      <c r="F427" s="120">
        <v>98000</v>
      </c>
      <c r="G427" s="120">
        <v>98000</v>
      </c>
      <c r="H427" s="120"/>
      <c r="I427" s="120">
        <v>98000</v>
      </c>
      <c r="J427" s="120">
        <v>98000</v>
      </c>
      <c r="K427" s="120"/>
      <c r="L427" s="120"/>
    </row>
    <row r="428" spans="1:12" ht="35.1" customHeight="1">
      <c r="A428" s="120">
        <v>422</v>
      </c>
      <c r="B428" s="120" t="s">
        <v>404</v>
      </c>
      <c r="C428" s="120" t="s">
        <v>583</v>
      </c>
      <c r="D428" s="222" t="s">
        <v>971</v>
      </c>
      <c r="E428" s="120" t="s">
        <v>441</v>
      </c>
      <c r="F428" s="120">
        <v>18200</v>
      </c>
      <c r="G428" s="120">
        <v>18200</v>
      </c>
      <c r="H428" s="120"/>
      <c r="I428" s="120">
        <v>18200</v>
      </c>
      <c r="J428" s="120">
        <v>18200</v>
      </c>
      <c r="K428" s="120"/>
      <c r="L428" s="120"/>
    </row>
    <row r="429" spans="1:12" ht="35.1" customHeight="1">
      <c r="A429" s="120">
        <v>423</v>
      </c>
      <c r="B429" s="120" t="s">
        <v>483</v>
      </c>
      <c r="C429" s="120" t="s">
        <v>618</v>
      </c>
      <c r="D429" s="222" t="s">
        <v>972</v>
      </c>
      <c r="E429" s="120" t="s">
        <v>543</v>
      </c>
      <c r="F429" s="120">
        <v>12</v>
      </c>
      <c r="G429" s="120">
        <v>12</v>
      </c>
      <c r="H429" s="120">
        <v>12</v>
      </c>
      <c r="I429" s="120"/>
      <c r="J429" s="120">
        <v>12</v>
      </c>
      <c r="K429" s="120"/>
      <c r="L429" s="120"/>
    </row>
    <row r="430" spans="1:12" ht="35.1" customHeight="1">
      <c r="A430" s="120">
        <v>424</v>
      </c>
      <c r="B430" s="120" t="s">
        <v>404</v>
      </c>
      <c r="C430" s="120" t="s">
        <v>612</v>
      </c>
      <c r="D430" s="222" t="s">
        <v>973</v>
      </c>
      <c r="E430" s="120" t="s">
        <v>441</v>
      </c>
      <c r="F430" s="120">
        <v>9165</v>
      </c>
      <c r="G430" s="120">
        <v>9165</v>
      </c>
      <c r="H430" s="120"/>
      <c r="I430" s="120">
        <v>9165</v>
      </c>
      <c r="J430" s="120">
        <v>9165</v>
      </c>
      <c r="K430" s="120"/>
      <c r="L430" s="120"/>
    </row>
    <row r="431" spans="1:12" ht="35.1" customHeight="1">
      <c r="A431" s="120">
        <v>425</v>
      </c>
      <c r="B431" s="120" t="s">
        <v>404</v>
      </c>
      <c r="C431" s="120" t="s">
        <v>781</v>
      </c>
      <c r="D431" s="222" t="s">
        <v>974</v>
      </c>
      <c r="E431" s="120" t="s">
        <v>494</v>
      </c>
      <c r="F431" s="120">
        <v>2500000</v>
      </c>
      <c r="G431" s="120">
        <v>760000</v>
      </c>
      <c r="H431" s="120"/>
      <c r="I431" s="120">
        <v>760000</v>
      </c>
      <c r="J431" s="120">
        <v>760000</v>
      </c>
      <c r="K431" s="120"/>
      <c r="L431" s="120"/>
    </row>
    <row r="432" spans="1:12" ht="35.1" customHeight="1">
      <c r="A432" s="120">
        <v>426</v>
      </c>
      <c r="B432" s="120" t="s">
        <v>404</v>
      </c>
      <c r="C432" s="120" t="s">
        <v>832</v>
      </c>
      <c r="D432" s="222" t="s">
        <v>975</v>
      </c>
      <c r="E432" s="120" t="s">
        <v>833</v>
      </c>
      <c r="F432" s="120">
        <v>5445</v>
      </c>
      <c r="G432" s="120">
        <v>5445</v>
      </c>
      <c r="H432" s="120"/>
      <c r="I432" s="120">
        <v>5445</v>
      </c>
      <c r="J432" s="120">
        <v>5445</v>
      </c>
      <c r="K432" s="120"/>
      <c r="L432" s="120"/>
    </row>
    <row r="433" spans="1:12" ht="35.1" customHeight="1">
      <c r="A433" s="120">
        <v>427</v>
      </c>
      <c r="B433" s="120" t="s">
        <v>404</v>
      </c>
      <c r="C433" s="120" t="s">
        <v>781</v>
      </c>
      <c r="D433" s="222" t="s">
        <v>976</v>
      </c>
      <c r="E433" s="120" t="s">
        <v>494</v>
      </c>
      <c r="F433" s="120">
        <v>1000000</v>
      </c>
      <c r="G433" s="120">
        <v>1000000</v>
      </c>
      <c r="H433" s="120"/>
      <c r="I433" s="120">
        <v>1000000</v>
      </c>
      <c r="J433" s="120">
        <v>1000000</v>
      </c>
      <c r="K433" s="120"/>
      <c r="L433" s="120"/>
    </row>
    <row r="434" spans="1:12" ht="35.1" customHeight="1">
      <c r="A434" s="120">
        <v>428</v>
      </c>
      <c r="B434" s="120" t="s">
        <v>483</v>
      </c>
      <c r="C434" s="120" t="s">
        <v>618</v>
      </c>
      <c r="D434" s="222" t="s">
        <v>977</v>
      </c>
      <c r="E434" s="120" t="s">
        <v>435</v>
      </c>
      <c r="F434" s="120">
        <v>23</v>
      </c>
      <c r="G434" s="120">
        <v>23</v>
      </c>
      <c r="H434" s="120">
        <v>23</v>
      </c>
      <c r="I434" s="120"/>
      <c r="J434" s="120">
        <v>23</v>
      </c>
      <c r="K434" s="120"/>
      <c r="L434" s="120"/>
    </row>
    <row r="435" spans="1:12" ht="35.1" customHeight="1">
      <c r="A435" s="120">
        <v>429</v>
      </c>
      <c r="B435" s="120" t="s">
        <v>404</v>
      </c>
      <c r="C435" s="120" t="s">
        <v>583</v>
      </c>
      <c r="D435" s="222" t="s">
        <v>978</v>
      </c>
      <c r="E435" s="120" t="s">
        <v>441</v>
      </c>
      <c r="F435" s="120">
        <v>6480</v>
      </c>
      <c r="G435" s="120">
        <v>6480</v>
      </c>
      <c r="H435" s="120"/>
      <c r="I435" s="120">
        <v>6480</v>
      </c>
      <c r="J435" s="120">
        <v>6480</v>
      </c>
      <c r="K435" s="120"/>
      <c r="L435" s="120"/>
    </row>
    <row r="436" spans="1:12" ht="35.1" customHeight="1">
      <c r="A436" s="120">
        <v>430</v>
      </c>
      <c r="B436" s="120" t="s">
        <v>483</v>
      </c>
      <c r="C436" s="120" t="s">
        <v>618</v>
      </c>
      <c r="D436" s="222" t="s">
        <v>979</v>
      </c>
      <c r="E436" s="120" t="s">
        <v>435</v>
      </c>
      <c r="F436" s="120">
        <v>1500</v>
      </c>
      <c r="G436" s="120">
        <v>1500</v>
      </c>
      <c r="H436" s="120">
        <v>1500</v>
      </c>
      <c r="I436" s="120"/>
      <c r="J436" s="120">
        <v>1500</v>
      </c>
      <c r="K436" s="120"/>
      <c r="L436" s="120"/>
    </row>
    <row r="437" spans="1:12" ht="35.1" customHeight="1">
      <c r="A437" s="120">
        <v>431</v>
      </c>
      <c r="B437" s="120" t="s">
        <v>483</v>
      </c>
      <c r="C437" s="120" t="s">
        <v>577</v>
      </c>
      <c r="D437" s="222" t="s">
        <v>980</v>
      </c>
      <c r="E437" s="120" t="s">
        <v>494</v>
      </c>
      <c r="F437" s="120">
        <v>200000</v>
      </c>
      <c r="G437" s="120">
        <v>200000</v>
      </c>
      <c r="H437" s="120">
        <v>200000</v>
      </c>
      <c r="I437" s="120"/>
      <c r="J437" s="120">
        <v>200000</v>
      </c>
      <c r="K437" s="120"/>
      <c r="L437" s="120"/>
    </row>
    <row r="438" spans="1:12" ht="35.1" customHeight="1">
      <c r="A438" s="120">
        <v>432</v>
      </c>
      <c r="B438" s="120" t="s">
        <v>404</v>
      </c>
      <c r="C438" s="120" t="s">
        <v>694</v>
      </c>
      <c r="D438" s="222" t="s">
        <v>981</v>
      </c>
      <c r="E438" s="120" t="s">
        <v>696</v>
      </c>
      <c r="F438" s="120">
        <v>8174</v>
      </c>
      <c r="G438" s="120">
        <v>8174</v>
      </c>
      <c r="H438" s="120"/>
      <c r="I438" s="120">
        <v>8174</v>
      </c>
      <c r="J438" s="120">
        <v>8174</v>
      </c>
      <c r="K438" s="120"/>
      <c r="L438" s="120"/>
    </row>
    <row r="439" spans="1:12" ht="35.1" customHeight="1">
      <c r="A439" s="120">
        <v>433</v>
      </c>
      <c r="B439" s="120" t="s">
        <v>404</v>
      </c>
      <c r="C439" s="120" t="s">
        <v>694</v>
      </c>
      <c r="D439" s="222" t="s">
        <v>982</v>
      </c>
      <c r="E439" s="120" t="s">
        <v>696</v>
      </c>
      <c r="F439" s="120">
        <v>34700</v>
      </c>
      <c r="G439" s="120">
        <v>34700</v>
      </c>
      <c r="H439" s="120"/>
      <c r="I439" s="120">
        <v>34700</v>
      </c>
      <c r="J439" s="120">
        <v>34700</v>
      </c>
      <c r="K439" s="120"/>
      <c r="L439" s="120"/>
    </row>
    <row r="440" spans="1:12" ht="35.1" customHeight="1">
      <c r="A440" s="120">
        <v>434</v>
      </c>
      <c r="B440" s="120" t="s">
        <v>404</v>
      </c>
      <c r="C440" s="120" t="s">
        <v>577</v>
      </c>
      <c r="D440" s="222" t="s">
        <v>983</v>
      </c>
      <c r="E440" s="120" t="s">
        <v>412</v>
      </c>
      <c r="F440" s="120">
        <v>143048.5</v>
      </c>
      <c r="G440" s="120">
        <v>143048.5</v>
      </c>
      <c r="H440" s="120"/>
      <c r="I440" s="120">
        <v>143048.5</v>
      </c>
      <c r="J440" s="120">
        <v>143048.5</v>
      </c>
      <c r="K440" s="120"/>
      <c r="L440" s="120"/>
    </row>
    <row r="441" spans="1:12" ht="35.1" customHeight="1">
      <c r="A441" s="120">
        <v>435</v>
      </c>
      <c r="B441" s="120" t="s">
        <v>404</v>
      </c>
      <c r="C441" s="120" t="s">
        <v>583</v>
      </c>
      <c r="D441" s="222" t="s">
        <v>984</v>
      </c>
      <c r="E441" s="120" t="s">
        <v>441</v>
      </c>
      <c r="F441" s="120">
        <v>34650</v>
      </c>
      <c r="G441" s="120">
        <v>34650</v>
      </c>
      <c r="H441" s="120"/>
      <c r="I441" s="120">
        <v>34650</v>
      </c>
      <c r="J441" s="120">
        <v>34650</v>
      </c>
      <c r="K441" s="120"/>
      <c r="L441" s="120"/>
    </row>
    <row r="442" spans="1:12" ht="35.1" customHeight="1">
      <c r="A442" s="120">
        <v>436</v>
      </c>
      <c r="B442" s="120" t="s">
        <v>483</v>
      </c>
      <c r="C442" s="120" t="s">
        <v>728</v>
      </c>
      <c r="D442" s="222" t="s">
        <v>729</v>
      </c>
      <c r="E442" s="120" t="s">
        <v>456</v>
      </c>
      <c r="F442" s="120">
        <v>13196</v>
      </c>
      <c r="G442" s="120">
        <v>4066</v>
      </c>
      <c r="H442" s="120">
        <v>4066</v>
      </c>
      <c r="I442" s="120"/>
      <c r="J442" s="120">
        <v>4066</v>
      </c>
      <c r="K442" s="120"/>
      <c r="L442" s="120"/>
    </row>
    <row r="443" spans="1:12" ht="35.1" customHeight="1">
      <c r="A443" s="120">
        <v>437</v>
      </c>
      <c r="B443" s="120" t="s">
        <v>483</v>
      </c>
      <c r="C443" s="120" t="s">
        <v>604</v>
      </c>
      <c r="D443" s="222" t="s">
        <v>985</v>
      </c>
      <c r="E443" s="120" t="s">
        <v>412</v>
      </c>
      <c r="F443" s="120">
        <v>59260</v>
      </c>
      <c r="G443" s="120">
        <v>59260</v>
      </c>
      <c r="H443" s="120">
        <v>59260</v>
      </c>
      <c r="I443" s="120"/>
      <c r="J443" s="120">
        <v>59260</v>
      </c>
      <c r="K443" s="120"/>
      <c r="L443" s="120"/>
    </row>
    <row r="444" spans="1:12" ht="35.1" customHeight="1">
      <c r="A444" s="120">
        <v>438</v>
      </c>
      <c r="B444" s="120" t="s">
        <v>404</v>
      </c>
      <c r="C444" s="120" t="s">
        <v>694</v>
      </c>
      <c r="D444" s="222" t="s">
        <v>986</v>
      </c>
      <c r="E444" s="120" t="s">
        <v>696</v>
      </c>
      <c r="F444" s="120">
        <v>69000</v>
      </c>
      <c r="G444" s="120">
        <v>69000</v>
      </c>
      <c r="H444" s="120"/>
      <c r="I444" s="120">
        <v>69000</v>
      </c>
      <c r="J444" s="120">
        <v>69000</v>
      </c>
      <c r="K444" s="120"/>
      <c r="L444" s="120"/>
    </row>
    <row r="445" spans="1:12" ht="35.1" customHeight="1">
      <c r="A445" s="120">
        <v>439</v>
      </c>
      <c r="B445" s="120" t="s">
        <v>483</v>
      </c>
      <c r="C445" s="120" t="s">
        <v>610</v>
      </c>
      <c r="D445" s="222" t="s">
        <v>987</v>
      </c>
      <c r="E445" s="120" t="s">
        <v>441</v>
      </c>
      <c r="F445" s="120">
        <v>162255</v>
      </c>
      <c r="G445" s="120">
        <v>162255</v>
      </c>
      <c r="H445" s="120">
        <v>162255</v>
      </c>
      <c r="I445" s="120"/>
      <c r="J445" s="120">
        <v>162255</v>
      </c>
      <c r="K445" s="120"/>
      <c r="L445" s="120"/>
    </row>
    <row r="446" spans="1:12" ht="35.1" customHeight="1">
      <c r="A446" s="120">
        <v>440</v>
      </c>
      <c r="B446" s="120" t="s">
        <v>483</v>
      </c>
      <c r="C446" s="120" t="s">
        <v>585</v>
      </c>
      <c r="D446" s="222" t="s">
        <v>709</v>
      </c>
      <c r="E446" s="120" t="s">
        <v>587</v>
      </c>
      <c r="F446" s="120">
        <v>832000</v>
      </c>
      <c r="G446" s="120">
        <v>182000</v>
      </c>
      <c r="H446" s="120">
        <v>182000</v>
      </c>
      <c r="I446" s="120"/>
      <c r="J446" s="120">
        <v>182000</v>
      </c>
      <c r="K446" s="120"/>
      <c r="L446" s="120"/>
    </row>
    <row r="447" spans="1:12" ht="35.1" customHeight="1">
      <c r="A447" s="120">
        <v>441</v>
      </c>
      <c r="B447" s="120" t="s">
        <v>483</v>
      </c>
      <c r="C447" s="120" t="s">
        <v>604</v>
      </c>
      <c r="D447" s="222" t="s">
        <v>988</v>
      </c>
      <c r="E447" s="120" t="s">
        <v>989</v>
      </c>
      <c r="F447" s="120">
        <v>800</v>
      </c>
      <c r="G447" s="120">
        <v>800</v>
      </c>
      <c r="H447" s="120">
        <v>800</v>
      </c>
      <c r="I447" s="120"/>
      <c r="J447" s="120">
        <v>800</v>
      </c>
      <c r="K447" s="120"/>
      <c r="L447" s="120"/>
    </row>
    <row r="448" spans="1:12" ht="35.1" customHeight="1">
      <c r="A448" s="120">
        <v>442</v>
      </c>
      <c r="B448" s="120" t="s">
        <v>404</v>
      </c>
      <c r="C448" s="120" t="s">
        <v>612</v>
      </c>
      <c r="D448" s="222" t="s">
        <v>990</v>
      </c>
      <c r="E448" s="120" t="s">
        <v>441</v>
      </c>
      <c r="F448" s="120">
        <v>2250000</v>
      </c>
      <c r="G448" s="120">
        <v>2250000</v>
      </c>
      <c r="H448" s="120"/>
      <c r="I448" s="120">
        <v>2250000</v>
      </c>
      <c r="J448" s="120">
        <v>2250000</v>
      </c>
      <c r="K448" s="120"/>
      <c r="L448" s="120"/>
    </row>
    <row r="449" spans="1:12" ht="35.1" customHeight="1">
      <c r="A449" s="120">
        <v>443</v>
      </c>
      <c r="B449" s="120" t="s">
        <v>404</v>
      </c>
      <c r="C449" s="120" t="s">
        <v>583</v>
      </c>
      <c r="D449" s="222" t="s">
        <v>991</v>
      </c>
      <c r="E449" s="120" t="s">
        <v>441</v>
      </c>
      <c r="F449" s="120">
        <v>10570</v>
      </c>
      <c r="G449" s="120">
        <v>10570</v>
      </c>
      <c r="H449" s="120"/>
      <c r="I449" s="120">
        <v>10570</v>
      </c>
      <c r="J449" s="120">
        <v>10570</v>
      </c>
      <c r="K449" s="120"/>
      <c r="L449" s="120"/>
    </row>
    <row r="450" spans="1:12" ht="35.1" customHeight="1">
      <c r="A450" s="120">
        <v>444</v>
      </c>
      <c r="B450" s="120" t="s">
        <v>483</v>
      </c>
      <c r="C450" s="120" t="s">
        <v>992</v>
      </c>
      <c r="D450" s="222" t="s">
        <v>993</v>
      </c>
      <c r="E450" s="120" t="s">
        <v>456</v>
      </c>
      <c r="F450" s="120">
        <v>178000</v>
      </c>
      <c r="G450" s="120">
        <v>178000</v>
      </c>
      <c r="H450" s="120">
        <v>178000</v>
      </c>
      <c r="I450" s="120"/>
      <c r="J450" s="120">
        <v>178000</v>
      </c>
      <c r="K450" s="120"/>
      <c r="L450" s="120"/>
    </row>
    <row r="451" spans="1:12" ht="35.1" customHeight="1">
      <c r="A451" s="120">
        <v>445</v>
      </c>
      <c r="B451" s="120" t="s">
        <v>483</v>
      </c>
      <c r="C451" s="120" t="s">
        <v>618</v>
      </c>
      <c r="D451" s="222" t="s">
        <v>994</v>
      </c>
      <c r="E451" s="120" t="s">
        <v>435</v>
      </c>
      <c r="F451" s="120">
        <v>50</v>
      </c>
      <c r="G451" s="120">
        <v>50</v>
      </c>
      <c r="H451" s="120">
        <v>50</v>
      </c>
      <c r="I451" s="120"/>
      <c r="J451" s="120">
        <v>50</v>
      </c>
      <c r="K451" s="120"/>
      <c r="L451" s="120"/>
    </row>
    <row r="452" spans="1:12" ht="35.1" customHeight="1">
      <c r="A452" s="120">
        <v>446</v>
      </c>
      <c r="B452" s="120" t="s">
        <v>483</v>
      </c>
      <c r="C452" s="120" t="s">
        <v>728</v>
      </c>
      <c r="D452" s="222" t="s">
        <v>995</v>
      </c>
      <c r="E452" s="120" t="s">
        <v>456</v>
      </c>
      <c r="F452" s="120">
        <v>14000</v>
      </c>
      <c r="G452" s="120">
        <v>14000</v>
      </c>
      <c r="H452" s="120">
        <v>14000</v>
      </c>
      <c r="I452" s="120"/>
      <c r="J452" s="120">
        <v>14000</v>
      </c>
      <c r="K452" s="120"/>
      <c r="L452" s="120"/>
    </row>
    <row r="453" spans="1:12" ht="35.1" customHeight="1">
      <c r="A453" s="120">
        <v>447</v>
      </c>
      <c r="B453" s="120" t="s">
        <v>404</v>
      </c>
      <c r="C453" s="120" t="s">
        <v>996</v>
      </c>
      <c r="D453" s="222" t="s">
        <v>997</v>
      </c>
      <c r="E453" s="120" t="s">
        <v>415</v>
      </c>
      <c r="F453" s="120">
        <v>640000</v>
      </c>
      <c r="G453" s="120">
        <v>640000</v>
      </c>
      <c r="H453" s="120"/>
      <c r="I453" s="120">
        <v>640000</v>
      </c>
      <c r="J453" s="120">
        <v>640000</v>
      </c>
      <c r="K453" s="120"/>
      <c r="L453" s="120"/>
    </row>
    <row r="454" spans="1:12" ht="35.1" customHeight="1">
      <c r="A454" s="120">
        <v>448</v>
      </c>
      <c r="B454" s="120" t="s">
        <v>404</v>
      </c>
      <c r="C454" s="120" t="s">
        <v>583</v>
      </c>
      <c r="D454" s="222" t="s">
        <v>998</v>
      </c>
      <c r="E454" s="120" t="s">
        <v>441</v>
      </c>
      <c r="F454" s="120">
        <v>2339800</v>
      </c>
      <c r="G454" s="120">
        <v>2339800</v>
      </c>
      <c r="H454" s="120"/>
      <c r="I454" s="120">
        <v>2339800</v>
      </c>
      <c r="J454" s="120">
        <v>2339800</v>
      </c>
      <c r="K454" s="120"/>
      <c r="L454" s="120"/>
    </row>
    <row r="455" spans="1:12" ht="35.1" customHeight="1">
      <c r="A455" s="120">
        <v>449</v>
      </c>
      <c r="B455" s="120" t="s">
        <v>404</v>
      </c>
      <c r="C455" s="120" t="s">
        <v>577</v>
      </c>
      <c r="D455" s="222" t="s">
        <v>999</v>
      </c>
      <c r="E455" s="120" t="s">
        <v>412</v>
      </c>
      <c r="F455" s="120">
        <v>101735</v>
      </c>
      <c r="G455" s="120">
        <v>101735</v>
      </c>
      <c r="H455" s="120"/>
      <c r="I455" s="120">
        <v>101735</v>
      </c>
      <c r="J455" s="120">
        <v>101735</v>
      </c>
      <c r="K455" s="120"/>
      <c r="L455" s="120"/>
    </row>
    <row r="456" spans="1:12" ht="35.1" customHeight="1">
      <c r="A456" s="120">
        <v>450</v>
      </c>
      <c r="B456" s="120" t="s">
        <v>483</v>
      </c>
      <c r="C456" s="120" t="s">
        <v>618</v>
      </c>
      <c r="D456" s="222" t="s">
        <v>1000</v>
      </c>
      <c r="E456" s="120" t="s">
        <v>435</v>
      </c>
      <c r="F456" s="120">
        <v>470</v>
      </c>
      <c r="G456" s="120">
        <v>470</v>
      </c>
      <c r="H456" s="120">
        <v>470</v>
      </c>
      <c r="I456" s="120"/>
      <c r="J456" s="120">
        <v>470</v>
      </c>
      <c r="K456" s="120"/>
      <c r="L456" s="120"/>
    </row>
    <row r="457" spans="1:12" ht="35.1" customHeight="1">
      <c r="A457" s="120">
        <v>451</v>
      </c>
      <c r="B457" s="120" t="s">
        <v>404</v>
      </c>
      <c r="C457" s="120" t="s">
        <v>583</v>
      </c>
      <c r="D457" s="222" t="s">
        <v>1001</v>
      </c>
      <c r="E457" s="120" t="s">
        <v>441</v>
      </c>
      <c r="F457" s="120">
        <v>860400</v>
      </c>
      <c r="G457" s="120">
        <v>860400</v>
      </c>
      <c r="H457" s="120"/>
      <c r="I457" s="120">
        <v>860400</v>
      </c>
      <c r="J457" s="120">
        <v>860400</v>
      </c>
      <c r="K457" s="120"/>
      <c r="L457" s="120"/>
    </row>
    <row r="458" spans="1:12" ht="35.1" customHeight="1">
      <c r="A458" s="120">
        <v>452</v>
      </c>
      <c r="B458" s="120" t="s">
        <v>404</v>
      </c>
      <c r="C458" s="120" t="s">
        <v>583</v>
      </c>
      <c r="D458" s="222" t="s">
        <v>1002</v>
      </c>
      <c r="E458" s="120" t="s">
        <v>441</v>
      </c>
      <c r="F458" s="120">
        <v>98600</v>
      </c>
      <c r="G458" s="120">
        <v>98600</v>
      </c>
      <c r="H458" s="120"/>
      <c r="I458" s="120">
        <v>98600</v>
      </c>
      <c r="J458" s="120">
        <v>98600</v>
      </c>
      <c r="K458" s="120"/>
      <c r="L458" s="120"/>
    </row>
    <row r="459" spans="1:12" ht="35.1" customHeight="1">
      <c r="A459" s="120">
        <v>453</v>
      </c>
      <c r="B459" s="120" t="s">
        <v>404</v>
      </c>
      <c r="C459" s="120" t="s">
        <v>672</v>
      </c>
      <c r="D459" s="222" t="s">
        <v>673</v>
      </c>
      <c r="E459" s="120" t="s">
        <v>674</v>
      </c>
      <c r="F459" s="120">
        <v>568579.41</v>
      </c>
      <c r="G459" s="120">
        <v>135691.25</v>
      </c>
      <c r="H459" s="120"/>
      <c r="I459" s="120">
        <v>135691.25</v>
      </c>
      <c r="J459" s="120">
        <v>135691.25</v>
      </c>
      <c r="K459" s="120"/>
      <c r="L459" s="120"/>
    </row>
    <row r="460" spans="1:12" ht="35.1" customHeight="1">
      <c r="A460" s="120">
        <v>454</v>
      </c>
      <c r="B460" s="120" t="s">
        <v>404</v>
      </c>
      <c r="C460" s="120" t="s">
        <v>1003</v>
      </c>
      <c r="D460" s="222" t="s">
        <v>1004</v>
      </c>
      <c r="E460" s="120" t="s">
        <v>1005</v>
      </c>
      <c r="F460" s="120">
        <v>132945.20000000001</v>
      </c>
      <c r="G460" s="120">
        <v>63445.2</v>
      </c>
      <c r="H460" s="120"/>
      <c r="I460" s="120">
        <v>63445.2</v>
      </c>
      <c r="J460" s="120">
        <v>63445.2</v>
      </c>
      <c r="K460" s="120"/>
      <c r="L460" s="120"/>
    </row>
    <row r="461" spans="1:12" ht="35.1" customHeight="1">
      <c r="A461" s="120">
        <v>455</v>
      </c>
      <c r="B461" s="120" t="s">
        <v>483</v>
      </c>
      <c r="C461" s="120" t="s">
        <v>618</v>
      </c>
      <c r="D461" s="222" t="s">
        <v>1006</v>
      </c>
      <c r="E461" s="120" t="s">
        <v>543</v>
      </c>
      <c r="F461" s="120">
        <v>259</v>
      </c>
      <c r="G461" s="120">
        <v>259</v>
      </c>
      <c r="H461" s="120">
        <v>259</v>
      </c>
      <c r="I461" s="120"/>
      <c r="J461" s="120">
        <v>259</v>
      </c>
      <c r="K461" s="120"/>
      <c r="L461" s="120"/>
    </row>
    <row r="462" spans="1:12" ht="35.1" customHeight="1">
      <c r="A462" s="120">
        <v>456</v>
      </c>
      <c r="B462" s="120" t="s">
        <v>404</v>
      </c>
      <c r="C462" s="120" t="s">
        <v>738</v>
      </c>
      <c r="D462" s="222" t="s">
        <v>1007</v>
      </c>
      <c r="E462" s="120" t="s">
        <v>1008</v>
      </c>
      <c r="F462" s="120">
        <v>1533457.3</v>
      </c>
      <c r="G462" s="120">
        <v>19268.240000000002</v>
      </c>
      <c r="H462" s="120"/>
      <c r="I462" s="120">
        <v>19268.240000000002</v>
      </c>
      <c r="J462" s="120">
        <v>19268.240000000002</v>
      </c>
      <c r="K462" s="120"/>
      <c r="L462" s="120"/>
    </row>
    <row r="463" spans="1:12" ht="35.1" customHeight="1">
      <c r="A463" s="120">
        <v>457</v>
      </c>
      <c r="B463" s="120" t="s">
        <v>404</v>
      </c>
      <c r="C463" s="120" t="s">
        <v>583</v>
      </c>
      <c r="D463" s="222" t="s">
        <v>1009</v>
      </c>
      <c r="E463" s="120" t="s">
        <v>441</v>
      </c>
      <c r="F463" s="120">
        <v>1000</v>
      </c>
      <c r="G463" s="120">
        <v>1000</v>
      </c>
      <c r="H463" s="120"/>
      <c r="I463" s="120">
        <v>1000</v>
      </c>
      <c r="J463" s="120">
        <v>1000</v>
      </c>
      <c r="K463" s="120"/>
      <c r="L463" s="120"/>
    </row>
    <row r="464" spans="1:12" ht="35.1" customHeight="1">
      <c r="A464" s="120">
        <v>458</v>
      </c>
      <c r="B464" s="120" t="s">
        <v>404</v>
      </c>
      <c r="C464" s="120" t="s">
        <v>1010</v>
      </c>
      <c r="D464" s="222" t="s">
        <v>1011</v>
      </c>
      <c r="E464" s="120" t="s">
        <v>1012</v>
      </c>
      <c r="F464" s="120">
        <v>140000</v>
      </c>
      <c r="G464" s="120">
        <v>250.27</v>
      </c>
      <c r="H464" s="120"/>
      <c r="I464" s="120">
        <v>250.27</v>
      </c>
      <c r="J464" s="120">
        <v>250.27</v>
      </c>
      <c r="K464" s="120"/>
      <c r="L464" s="120"/>
    </row>
    <row r="465" spans="1:12" ht="35.1" customHeight="1">
      <c r="A465" s="120">
        <v>459</v>
      </c>
      <c r="B465" s="120" t="s">
        <v>483</v>
      </c>
      <c r="C465" s="120" t="s">
        <v>617</v>
      </c>
      <c r="D465" s="222" t="s">
        <v>1013</v>
      </c>
      <c r="E465" s="120" t="s">
        <v>415</v>
      </c>
      <c r="F465" s="120">
        <v>50000</v>
      </c>
      <c r="G465" s="120">
        <v>50000</v>
      </c>
      <c r="H465" s="120">
        <v>50000</v>
      </c>
      <c r="I465" s="120"/>
      <c r="J465" s="120">
        <v>50000</v>
      </c>
      <c r="K465" s="120"/>
      <c r="L465" s="120"/>
    </row>
    <row r="466" spans="1:12" ht="35.1" customHeight="1">
      <c r="A466" s="120">
        <v>460</v>
      </c>
      <c r="B466" s="120" t="s">
        <v>483</v>
      </c>
      <c r="C466" s="120" t="s">
        <v>900</v>
      </c>
      <c r="D466" s="222" t="s">
        <v>1014</v>
      </c>
      <c r="E466" s="120" t="s">
        <v>548</v>
      </c>
      <c r="F466" s="120">
        <v>142200.46</v>
      </c>
      <c r="G466" s="120">
        <v>142200.46</v>
      </c>
      <c r="H466" s="120">
        <v>142200.46</v>
      </c>
      <c r="I466" s="120"/>
      <c r="J466" s="120">
        <v>142200.46</v>
      </c>
      <c r="K466" s="120"/>
      <c r="L466" s="120"/>
    </row>
    <row r="467" spans="1:12" ht="35.1" customHeight="1">
      <c r="A467" s="120">
        <v>461</v>
      </c>
      <c r="B467" s="120" t="s">
        <v>404</v>
      </c>
      <c r="C467" s="120" t="s">
        <v>1015</v>
      </c>
      <c r="D467" s="222" t="s">
        <v>1016</v>
      </c>
      <c r="E467" s="120" t="s">
        <v>415</v>
      </c>
      <c r="F467" s="120">
        <v>280000</v>
      </c>
      <c r="G467" s="120">
        <v>280000</v>
      </c>
      <c r="H467" s="120"/>
      <c r="I467" s="120">
        <v>280000</v>
      </c>
      <c r="J467" s="120">
        <v>280000</v>
      </c>
      <c r="K467" s="120"/>
      <c r="L467" s="120"/>
    </row>
    <row r="468" spans="1:12" ht="35.1" customHeight="1">
      <c r="A468" s="120">
        <v>462</v>
      </c>
      <c r="B468" s="120" t="s">
        <v>404</v>
      </c>
      <c r="C468" s="120" t="s">
        <v>583</v>
      </c>
      <c r="D468" s="222" t="s">
        <v>1017</v>
      </c>
      <c r="E468" s="120" t="s">
        <v>441</v>
      </c>
      <c r="F468" s="120">
        <v>5970</v>
      </c>
      <c r="G468" s="120">
        <v>5970</v>
      </c>
      <c r="H468" s="120"/>
      <c r="I468" s="120">
        <v>5970</v>
      </c>
      <c r="J468" s="120">
        <v>5970</v>
      </c>
      <c r="K468" s="120"/>
      <c r="L468" s="120"/>
    </row>
    <row r="469" spans="1:12" ht="35.1" customHeight="1">
      <c r="A469" s="120">
        <v>463</v>
      </c>
      <c r="B469" s="120" t="s">
        <v>404</v>
      </c>
      <c r="C469" s="120" t="s">
        <v>577</v>
      </c>
      <c r="D469" s="222" t="s">
        <v>1018</v>
      </c>
      <c r="E469" s="120" t="s">
        <v>412</v>
      </c>
      <c r="F469" s="120">
        <v>69540</v>
      </c>
      <c r="G469" s="120">
        <v>69540</v>
      </c>
      <c r="H469" s="120"/>
      <c r="I469" s="120">
        <v>69540</v>
      </c>
      <c r="J469" s="120">
        <v>69540</v>
      </c>
      <c r="K469" s="120"/>
      <c r="L469" s="120"/>
    </row>
    <row r="470" spans="1:12" ht="35.1" customHeight="1">
      <c r="A470" s="120">
        <v>464</v>
      </c>
      <c r="B470" s="120" t="s">
        <v>404</v>
      </c>
      <c r="C470" s="120" t="s">
        <v>832</v>
      </c>
      <c r="D470" s="222" t="s">
        <v>1019</v>
      </c>
      <c r="E470" s="120" t="s">
        <v>833</v>
      </c>
      <c r="F470" s="120">
        <v>41880</v>
      </c>
      <c r="G470" s="120">
        <v>41880</v>
      </c>
      <c r="H470" s="120"/>
      <c r="I470" s="120">
        <v>41880</v>
      </c>
      <c r="J470" s="120">
        <v>41880</v>
      </c>
      <c r="K470" s="120"/>
      <c r="L470" s="120"/>
    </row>
    <row r="471" spans="1:12" ht="35.1" customHeight="1">
      <c r="A471" s="120">
        <v>465</v>
      </c>
      <c r="B471" s="120" t="s">
        <v>404</v>
      </c>
      <c r="C471" s="120" t="s">
        <v>583</v>
      </c>
      <c r="D471" s="222" t="s">
        <v>1020</v>
      </c>
      <c r="E471" s="120" t="s">
        <v>441</v>
      </c>
      <c r="F471" s="120">
        <v>42710</v>
      </c>
      <c r="G471" s="120">
        <v>42710</v>
      </c>
      <c r="H471" s="120"/>
      <c r="I471" s="120">
        <v>42710</v>
      </c>
      <c r="J471" s="120">
        <v>42710</v>
      </c>
      <c r="K471" s="120"/>
      <c r="L471" s="120"/>
    </row>
    <row r="472" spans="1:12" ht="35.1" customHeight="1">
      <c r="A472" s="120">
        <v>466</v>
      </c>
      <c r="B472" s="120" t="s">
        <v>404</v>
      </c>
      <c r="C472" s="120" t="s">
        <v>612</v>
      </c>
      <c r="D472" s="222" t="s">
        <v>1021</v>
      </c>
      <c r="E472" s="120" t="s">
        <v>1022</v>
      </c>
      <c r="F472" s="120">
        <v>1234081.6000000001</v>
      </c>
      <c r="G472" s="120">
        <v>1234081.6000000001</v>
      </c>
      <c r="H472" s="120"/>
      <c r="I472" s="120">
        <v>1234081.6000000001</v>
      </c>
      <c r="J472" s="120">
        <v>1234081.6000000001</v>
      </c>
      <c r="K472" s="120"/>
      <c r="L472" s="120"/>
    </row>
    <row r="473" spans="1:12" ht="35.1" customHeight="1">
      <c r="A473" s="120">
        <v>467</v>
      </c>
      <c r="B473" s="120" t="s">
        <v>404</v>
      </c>
      <c r="C473" s="120" t="s">
        <v>583</v>
      </c>
      <c r="D473" s="222" t="s">
        <v>1023</v>
      </c>
      <c r="E473" s="120" t="s">
        <v>441</v>
      </c>
      <c r="F473" s="120">
        <v>30910</v>
      </c>
      <c r="G473" s="120">
        <v>30910</v>
      </c>
      <c r="H473" s="120"/>
      <c r="I473" s="120">
        <v>30910</v>
      </c>
      <c r="J473" s="120">
        <v>30910</v>
      </c>
      <c r="K473" s="120"/>
      <c r="L473" s="120"/>
    </row>
    <row r="474" spans="1:12" ht="35.1" customHeight="1">
      <c r="A474" s="120">
        <v>468</v>
      </c>
      <c r="B474" s="120" t="s">
        <v>404</v>
      </c>
      <c r="C474" s="120" t="s">
        <v>612</v>
      </c>
      <c r="D474" s="222" t="s">
        <v>1024</v>
      </c>
      <c r="E474" s="120" t="s">
        <v>412</v>
      </c>
      <c r="F474" s="120">
        <v>14130</v>
      </c>
      <c r="G474" s="120">
        <v>10</v>
      </c>
      <c r="H474" s="120"/>
      <c r="I474" s="120">
        <v>10</v>
      </c>
      <c r="J474" s="120">
        <v>10</v>
      </c>
      <c r="K474" s="120"/>
      <c r="L474" s="120"/>
    </row>
    <row r="475" spans="1:12" ht="35.1" customHeight="1">
      <c r="A475" s="120">
        <v>469</v>
      </c>
      <c r="B475" s="120" t="s">
        <v>404</v>
      </c>
      <c r="C475" s="120" t="s">
        <v>694</v>
      </c>
      <c r="D475" s="222" t="s">
        <v>1025</v>
      </c>
      <c r="E475" s="120" t="s">
        <v>696</v>
      </c>
      <c r="F475" s="120">
        <v>434160</v>
      </c>
      <c r="G475" s="120">
        <v>434160</v>
      </c>
      <c r="H475" s="120"/>
      <c r="I475" s="120">
        <v>434160</v>
      </c>
      <c r="J475" s="120">
        <v>434160</v>
      </c>
      <c r="K475" s="120"/>
      <c r="L475" s="120"/>
    </row>
    <row r="476" spans="1:12" ht="35.1" customHeight="1">
      <c r="A476" s="120">
        <v>470</v>
      </c>
      <c r="B476" s="120" t="s">
        <v>404</v>
      </c>
      <c r="C476" s="120" t="s">
        <v>612</v>
      </c>
      <c r="D476" s="222" t="s">
        <v>636</v>
      </c>
      <c r="E476" s="120" t="s">
        <v>637</v>
      </c>
      <c r="F476" s="120">
        <v>17226</v>
      </c>
      <c r="G476" s="120">
        <v>17226</v>
      </c>
      <c r="H476" s="120"/>
      <c r="I476" s="120">
        <v>17226</v>
      </c>
      <c r="J476" s="120"/>
      <c r="K476" s="120">
        <v>17226</v>
      </c>
      <c r="L476" s="120"/>
    </row>
    <row r="477" spans="1:12" ht="35.1" customHeight="1">
      <c r="A477" s="120">
        <v>471</v>
      </c>
      <c r="B477" s="120" t="s">
        <v>404</v>
      </c>
      <c r="C477" s="120" t="s">
        <v>992</v>
      </c>
      <c r="D477" s="222" t="s">
        <v>1026</v>
      </c>
      <c r="E477" s="120" t="s">
        <v>478</v>
      </c>
      <c r="F477" s="120">
        <v>501847.34</v>
      </c>
      <c r="G477" s="120">
        <v>501847.34</v>
      </c>
      <c r="H477" s="120"/>
      <c r="I477" s="120">
        <v>501847.34</v>
      </c>
      <c r="J477" s="120"/>
      <c r="K477" s="120">
        <v>501847.34</v>
      </c>
      <c r="L477" s="120"/>
    </row>
    <row r="478" spans="1:12" ht="35.1" customHeight="1">
      <c r="A478" s="120">
        <v>472</v>
      </c>
      <c r="B478" s="120" t="s">
        <v>404</v>
      </c>
      <c r="C478" s="120" t="s">
        <v>583</v>
      </c>
      <c r="D478" s="222" t="s">
        <v>1027</v>
      </c>
      <c r="E478" s="120" t="s">
        <v>441</v>
      </c>
      <c r="F478" s="120">
        <v>2090</v>
      </c>
      <c r="G478" s="120">
        <v>2090</v>
      </c>
      <c r="H478" s="120"/>
      <c r="I478" s="120">
        <v>2090</v>
      </c>
      <c r="J478" s="120"/>
      <c r="K478" s="120">
        <v>2090</v>
      </c>
      <c r="L478" s="120"/>
    </row>
    <row r="479" spans="1:12" ht="35.1" customHeight="1">
      <c r="A479" s="120">
        <v>473</v>
      </c>
      <c r="B479" s="120" t="s">
        <v>404</v>
      </c>
      <c r="C479" s="120" t="s">
        <v>672</v>
      </c>
      <c r="D479" s="222" t="s">
        <v>1028</v>
      </c>
      <c r="E479" s="120" t="s">
        <v>769</v>
      </c>
      <c r="F479" s="120">
        <v>895209.29</v>
      </c>
      <c r="G479" s="120">
        <v>895209.29</v>
      </c>
      <c r="H479" s="120"/>
      <c r="I479" s="120">
        <v>895209.29</v>
      </c>
      <c r="J479" s="120"/>
      <c r="K479" s="120">
        <v>895209.29</v>
      </c>
      <c r="L479" s="120"/>
    </row>
    <row r="480" spans="1:12" ht="35.1" customHeight="1">
      <c r="A480" s="120">
        <v>474</v>
      </c>
      <c r="B480" s="120" t="s">
        <v>404</v>
      </c>
      <c r="C480" s="120" t="s">
        <v>583</v>
      </c>
      <c r="D480" s="222" t="s">
        <v>1029</v>
      </c>
      <c r="E480" s="120" t="s">
        <v>441</v>
      </c>
      <c r="F480" s="120">
        <v>29050</v>
      </c>
      <c r="G480" s="120">
        <v>29050</v>
      </c>
      <c r="H480" s="120"/>
      <c r="I480" s="120">
        <v>29050</v>
      </c>
      <c r="J480" s="120"/>
      <c r="K480" s="120">
        <v>29050</v>
      </c>
      <c r="L480" s="120"/>
    </row>
    <row r="481" spans="1:12" ht="35.1" customHeight="1">
      <c r="A481" s="120">
        <v>475</v>
      </c>
      <c r="B481" s="120" t="s">
        <v>483</v>
      </c>
      <c r="C481" s="120" t="s">
        <v>962</v>
      </c>
      <c r="D481" s="222" t="s">
        <v>963</v>
      </c>
      <c r="E481" s="120" t="s">
        <v>449</v>
      </c>
      <c r="F481" s="120">
        <v>811960</v>
      </c>
      <c r="G481" s="120">
        <v>811960</v>
      </c>
      <c r="H481" s="120">
        <v>811960</v>
      </c>
      <c r="I481" s="120"/>
      <c r="J481" s="120"/>
      <c r="K481" s="120">
        <v>811960</v>
      </c>
      <c r="L481" s="120"/>
    </row>
    <row r="482" spans="1:12" ht="35.1" customHeight="1">
      <c r="A482" s="120">
        <v>476</v>
      </c>
      <c r="B482" s="120" t="s">
        <v>483</v>
      </c>
      <c r="C482" s="120" t="s">
        <v>728</v>
      </c>
      <c r="D482" s="222" t="s">
        <v>729</v>
      </c>
      <c r="E482" s="120" t="s">
        <v>456</v>
      </c>
      <c r="F482" s="120">
        <v>2400</v>
      </c>
      <c r="G482" s="120">
        <v>2400</v>
      </c>
      <c r="H482" s="120">
        <v>2400</v>
      </c>
      <c r="I482" s="120"/>
      <c r="J482" s="120"/>
      <c r="K482" s="120">
        <v>2400</v>
      </c>
      <c r="L482" s="120"/>
    </row>
    <row r="483" spans="1:12" ht="35.1" customHeight="1">
      <c r="A483" s="120">
        <v>477</v>
      </c>
      <c r="B483" s="120" t="s">
        <v>404</v>
      </c>
      <c r="C483" s="120" t="s">
        <v>962</v>
      </c>
      <c r="D483" s="222" t="s">
        <v>1030</v>
      </c>
      <c r="E483" s="120" t="s">
        <v>449</v>
      </c>
      <c r="F483" s="120">
        <v>30110</v>
      </c>
      <c r="G483" s="120">
        <v>30110</v>
      </c>
      <c r="H483" s="120"/>
      <c r="I483" s="120">
        <v>30110</v>
      </c>
      <c r="J483" s="120"/>
      <c r="K483" s="120">
        <v>30110</v>
      </c>
      <c r="L483" s="120"/>
    </row>
    <row r="484" spans="1:12" ht="35.1" customHeight="1">
      <c r="A484" s="120">
        <v>478</v>
      </c>
      <c r="B484" s="120" t="s">
        <v>404</v>
      </c>
      <c r="C484" s="120" t="s">
        <v>583</v>
      </c>
      <c r="D484" s="222" t="s">
        <v>1031</v>
      </c>
      <c r="E484" s="120" t="s">
        <v>441</v>
      </c>
      <c r="F484" s="120">
        <v>8890</v>
      </c>
      <c r="G484" s="120">
        <v>8890</v>
      </c>
      <c r="H484" s="120"/>
      <c r="I484" s="120">
        <v>8890</v>
      </c>
      <c r="J484" s="120"/>
      <c r="K484" s="120">
        <v>8890</v>
      </c>
      <c r="L484" s="120"/>
    </row>
    <row r="485" spans="1:12" ht="35.1" customHeight="1">
      <c r="A485" s="120">
        <v>479</v>
      </c>
      <c r="B485" s="120" t="s">
        <v>483</v>
      </c>
      <c r="C485" s="120" t="s">
        <v>610</v>
      </c>
      <c r="D485" s="222" t="s">
        <v>1032</v>
      </c>
      <c r="E485" s="120" t="s">
        <v>441</v>
      </c>
      <c r="F485" s="120">
        <v>143595</v>
      </c>
      <c r="G485" s="120">
        <v>143595</v>
      </c>
      <c r="H485" s="120">
        <v>143595</v>
      </c>
      <c r="I485" s="120"/>
      <c r="J485" s="120"/>
      <c r="K485" s="120">
        <v>143595</v>
      </c>
      <c r="L485" s="120"/>
    </row>
    <row r="486" spans="1:12" ht="35.1" customHeight="1">
      <c r="A486" s="120">
        <v>480</v>
      </c>
      <c r="B486" s="120" t="s">
        <v>404</v>
      </c>
      <c r="C486" s="120" t="s">
        <v>612</v>
      </c>
      <c r="D486" s="222" t="s">
        <v>1033</v>
      </c>
      <c r="E486" s="120" t="s">
        <v>441</v>
      </c>
      <c r="F486" s="120">
        <v>94500</v>
      </c>
      <c r="G486" s="120">
        <v>94500</v>
      </c>
      <c r="H486" s="120"/>
      <c r="I486" s="120">
        <v>94500</v>
      </c>
      <c r="J486" s="120"/>
      <c r="K486" s="120">
        <v>94500</v>
      </c>
      <c r="L486" s="120"/>
    </row>
    <row r="487" spans="1:12" ht="35.1" customHeight="1">
      <c r="A487" s="120">
        <v>481</v>
      </c>
      <c r="B487" s="120" t="s">
        <v>404</v>
      </c>
      <c r="C487" s="120" t="s">
        <v>577</v>
      </c>
      <c r="D487" s="222" t="s">
        <v>1034</v>
      </c>
      <c r="E487" s="120" t="s">
        <v>478</v>
      </c>
      <c r="F487" s="120">
        <v>16290</v>
      </c>
      <c r="G487" s="120">
        <v>16290</v>
      </c>
      <c r="H487" s="120"/>
      <c r="I487" s="120">
        <v>16290</v>
      </c>
      <c r="J487" s="120"/>
      <c r="K487" s="120">
        <v>16290</v>
      </c>
      <c r="L487" s="120"/>
    </row>
    <row r="488" spans="1:12" ht="35.1" customHeight="1">
      <c r="A488" s="120">
        <v>482</v>
      </c>
      <c r="B488" s="120" t="s">
        <v>483</v>
      </c>
      <c r="C488" s="120" t="s">
        <v>585</v>
      </c>
      <c r="D488" s="222" t="s">
        <v>1035</v>
      </c>
      <c r="E488" s="120" t="s">
        <v>587</v>
      </c>
      <c r="F488" s="120">
        <v>4872000</v>
      </c>
      <c r="G488" s="120">
        <v>2937300</v>
      </c>
      <c r="H488" s="120">
        <v>2937300</v>
      </c>
      <c r="I488" s="120"/>
      <c r="J488" s="120"/>
      <c r="K488" s="120">
        <v>2937300</v>
      </c>
      <c r="L488" s="120"/>
    </row>
    <row r="489" spans="1:12" ht="35.1" customHeight="1">
      <c r="A489" s="120">
        <v>483</v>
      </c>
      <c r="B489" s="120" t="s">
        <v>404</v>
      </c>
      <c r="C489" s="120" t="s">
        <v>577</v>
      </c>
      <c r="D489" s="222" t="s">
        <v>1036</v>
      </c>
      <c r="E489" s="120" t="s">
        <v>412</v>
      </c>
      <c r="F489" s="120">
        <v>108200</v>
      </c>
      <c r="G489" s="120">
        <v>108200</v>
      </c>
      <c r="H489" s="120"/>
      <c r="I489" s="120">
        <v>108200</v>
      </c>
      <c r="J489" s="120"/>
      <c r="K489" s="120">
        <v>108200</v>
      </c>
      <c r="L489" s="120"/>
    </row>
    <row r="490" spans="1:12" ht="35.1" customHeight="1">
      <c r="A490" s="120">
        <v>484</v>
      </c>
      <c r="B490" s="120" t="s">
        <v>483</v>
      </c>
      <c r="C490" s="120" t="s">
        <v>610</v>
      </c>
      <c r="D490" s="222" t="s">
        <v>1037</v>
      </c>
      <c r="E490" s="120" t="s">
        <v>441</v>
      </c>
      <c r="F490" s="120">
        <v>73155</v>
      </c>
      <c r="G490" s="120">
        <v>73155</v>
      </c>
      <c r="H490" s="120">
        <v>73155</v>
      </c>
      <c r="I490" s="120"/>
      <c r="J490" s="120"/>
      <c r="K490" s="120">
        <v>73155</v>
      </c>
      <c r="L490" s="120"/>
    </row>
    <row r="491" spans="1:12" ht="35.1" customHeight="1">
      <c r="A491" s="120">
        <v>485</v>
      </c>
      <c r="B491" s="120" t="s">
        <v>483</v>
      </c>
      <c r="C491" s="120" t="s">
        <v>610</v>
      </c>
      <c r="D491" s="222" t="s">
        <v>1038</v>
      </c>
      <c r="E491" s="120" t="s">
        <v>441</v>
      </c>
      <c r="F491" s="120">
        <v>79560</v>
      </c>
      <c r="G491" s="120">
        <v>79560</v>
      </c>
      <c r="H491" s="120">
        <v>79560</v>
      </c>
      <c r="I491" s="120"/>
      <c r="J491" s="120"/>
      <c r="K491" s="120">
        <v>79560</v>
      </c>
      <c r="L491" s="120"/>
    </row>
    <row r="492" spans="1:12" ht="35.1" customHeight="1">
      <c r="A492" s="120">
        <v>486</v>
      </c>
      <c r="B492" s="120" t="s">
        <v>404</v>
      </c>
      <c r="C492" s="120" t="s">
        <v>612</v>
      </c>
      <c r="D492" s="222" t="s">
        <v>1039</v>
      </c>
      <c r="E492" s="120" t="s">
        <v>441</v>
      </c>
      <c r="F492" s="120">
        <v>19725</v>
      </c>
      <c r="G492" s="120">
        <v>19725</v>
      </c>
      <c r="H492" s="120"/>
      <c r="I492" s="120">
        <v>19725</v>
      </c>
      <c r="J492" s="120"/>
      <c r="K492" s="120">
        <v>19725</v>
      </c>
      <c r="L492" s="120"/>
    </row>
    <row r="493" spans="1:12" ht="35.1" customHeight="1">
      <c r="A493" s="120">
        <v>487</v>
      </c>
      <c r="B493" s="120" t="s">
        <v>483</v>
      </c>
      <c r="C493" s="120" t="s">
        <v>610</v>
      </c>
      <c r="D493" s="222" t="s">
        <v>1040</v>
      </c>
      <c r="E493" s="120" t="s">
        <v>441</v>
      </c>
      <c r="F493" s="120">
        <v>83415</v>
      </c>
      <c r="G493" s="120">
        <v>83415</v>
      </c>
      <c r="H493" s="120">
        <v>83415</v>
      </c>
      <c r="I493" s="120"/>
      <c r="J493" s="120"/>
      <c r="K493" s="120">
        <v>83415</v>
      </c>
      <c r="L493" s="120"/>
    </row>
    <row r="494" spans="1:12" ht="35.1" customHeight="1">
      <c r="A494" s="120">
        <v>488</v>
      </c>
      <c r="B494" s="120" t="s">
        <v>483</v>
      </c>
      <c r="C494" s="120" t="s">
        <v>992</v>
      </c>
      <c r="D494" s="222" t="s">
        <v>1041</v>
      </c>
      <c r="E494" s="120" t="s">
        <v>478</v>
      </c>
      <c r="F494" s="120">
        <v>995000</v>
      </c>
      <c r="G494" s="120">
        <v>195044.25</v>
      </c>
      <c r="H494" s="120">
        <v>195044.25</v>
      </c>
      <c r="I494" s="120"/>
      <c r="J494" s="120"/>
      <c r="K494" s="120">
        <v>195044.25</v>
      </c>
      <c r="L494" s="120"/>
    </row>
    <row r="495" spans="1:12" ht="35.1" customHeight="1">
      <c r="A495" s="120">
        <v>489</v>
      </c>
      <c r="B495" s="120" t="s">
        <v>404</v>
      </c>
      <c r="C495" s="120" t="s">
        <v>1042</v>
      </c>
      <c r="D495" s="222" t="s">
        <v>1043</v>
      </c>
      <c r="E495" s="120" t="s">
        <v>459</v>
      </c>
      <c r="F495" s="120">
        <v>5000000</v>
      </c>
      <c r="G495" s="120">
        <v>2122885.36</v>
      </c>
      <c r="H495" s="120"/>
      <c r="I495" s="120">
        <v>2122885.36</v>
      </c>
      <c r="J495" s="120"/>
      <c r="K495" s="120">
        <v>2122885.36</v>
      </c>
      <c r="L495" s="120"/>
    </row>
    <row r="496" spans="1:12" ht="35.1" customHeight="1">
      <c r="A496" s="120">
        <v>490</v>
      </c>
      <c r="B496" s="120" t="s">
        <v>404</v>
      </c>
      <c r="C496" s="120" t="s">
        <v>583</v>
      </c>
      <c r="D496" s="222" t="s">
        <v>1044</v>
      </c>
      <c r="E496" s="120" t="s">
        <v>441</v>
      </c>
      <c r="F496" s="120">
        <v>9970</v>
      </c>
      <c r="G496" s="120">
        <v>9970</v>
      </c>
      <c r="H496" s="120"/>
      <c r="I496" s="120">
        <v>9970</v>
      </c>
      <c r="J496" s="120"/>
      <c r="K496" s="120">
        <v>9970</v>
      </c>
      <c r="L496" s="120"/>
    </row>
    <row r="497" spans="1:12" ht="35.1" customHeight="1">
      <c r="A497" s="120">
        <v>491</v>
      </c>
      <c r="B497" s="120" t="s">
        <v>483</v>
      </c>
      <c r="C497" s="120" t="s">
        <v>610</v>
      </c>
      <c r="D497" s="222" t="s">
        <v>1045</v>
      </c>
      <c r="E497" s="120" t="s">
        <v>441</v>
      </c>
      <c r="F497" s="120">
        <v>120000</v>
      </c>
      <c r="G497" s="120">
        <v>120000</v>
      </c>
      <c r="H497" s="120">
        <v>120000</v>
      </c>
      <c r="I497" s="120"/>
      <c r="J497" s="120"/>
      <c r="K497" s="120">
        <v>120000</v>
      </c>
      <c r="L497" s="120"/>
    </row>
    <row r="498" spans="1:12" ht="35.1" customHeight="1">
      <c r="A498" s="120">
        <v>492</v>
      </c>
      <c r="B498" s="120" t="s">
        <v>404</v>
      </c>
      <c r="C498" s="120" t="s">
        <v>775</v>
      </c>
      <c r="D498" s="222" t="s">
        <v>1046</v>
      </c>
      <c r="E498" s="120" t="s">
        <v>435</v>
      </c>
      <c r="F498" s="120">
        <v>24800</v>
      </c>
      <c r="G498" s="120">
        <v>24800</v>
      </c>
      <c r="H498" s="120"/>
      <c r="I498" s="120">
        <v>24800</v>
      </c>
      <c r="J498" s="120"/>
      <c r="K498" s="120">
        <v>24800</v>
      </c>
      <c r="L498" s="120"/>
    </row>
    <row r="499" spans="1:12" ht="35.1" customHeight="1">
      <c r="A499" s="120">
        <v>493</v>
      </c>
      <c r="B499" s="120" t="s">
        <v>404</v>
      </c>
      <c r="C499" s="120" t="s">
        <v>577</v>
      </c>
      <c r="D499" s="222" t="s">
        <v>1047</v>
      </c>
      <c r="E499" s="120" t="s">
        <v>412</v>
      </c>
      <c r="F499" s="120">
        <v>9400</v>
      </c>
      <c r="G499" s="120">
        <v>9400</v>
      </c>
      <c r="H499" s="120"/>
      <c r="I499" s="120">
        <v>9400</v>
      </c>
      <c r="J499" s="120"/>
      <c r="K499" s="120">
        <v>9400</v>
      </c>
      <c r="L499" s="120"/>
    </row>
    <row r="500" spans="1:12" ht="35.1" customHeight="1">
      <c r="A500" s="120">
        <v>494</v>
      </c>
      <c r="B500" s="120" t="s">
        <v>404</v>
      </c>
      <c r="C500" s="120" t="s">
        <v>810</v>
      </c>
      <c r="D500" s="222" t="s">
        <v>1048</v>
      </c>
      <c r="E500" s="120" t="s">
        <v>415</v>
      </c>
      <c r="F500" s="120">
        <v>170000</v>
      </c>
      <c r="G500" s="120">
        <v>170000</v>
      </c>
      <c r="H500" s="120"/>
      <c r="I500" s="120">
        <v>170000</v>
      </c>
      <c r="J500" s="120"/>
      <c r="K500" s="120">
        <v>170000</v>
      </c>
      <c r="L500" s="120"/>
    </row>
    <row r="501" spans="1:12" ht="35.1" customHeight="1">
      <c r="A501" s="120">
        <v>495</v>
      </c>
      <c r="B501" s="120" t="s">
        <v>404</v>
      </c>
      <c r="C501" s="120" t="s">
        <v>738</v>
      </c>
      <c r="D501" s="222" t="s">
        <v>1049</v>
      </c>
      <c r="E501" s="120" t="s">
        <v>1008</v>
      </c>
      <c r="F501" s="120">
        <v>100000</v>
      </c>
      <c r="G501" s="120">
        <v>13780</v>
      </c>
      <c r="H501" s="120"/>
      <c r="I501" s="120">
        <v>13780</v>
      </c>
      <c r="J501" s="120"/>
      <c r="K501" s="120">
        <v>13780</v>
      </c>
      <c r="L501" s="120"/>
    </row>
    <row r="502" spans="1:12" ht="35.1" customHeight="1">
      <c r="A502" s="120">
        <v>496</v>
      </c>
      <c r="B502" s="120" t="s">
        <v>404</v>
      </c>
      <c r="C502" s="120" t="s">
        <v>612</v>
      </c>
      <c r="D502" s="222" t="s">
        <v>1050</v>
      </c>
      <c r="E502" s="120" t="s">
        <v>441</v>
      </c>
      <c r="F502" s="120">
        <v>9240</v>
      </c>
      <c r="G502" s="120">
        <v>9240</v>
      </c>
      <c r="H502" s="120"/>
      <c r="I502" s="120">
        <v>9240</v>
      </c>
      <c r="J502" s="120"/>
      <c r="K502" s="120">
        <v>9240</v>
      </c>
      <c r="L502" s="120"/>
    </row>
    <row r="503" spans="1:12" ht="35.1" customHeight="1">
      <c r="A503" s="120">
        <v>497</v>
      </c>
      <c r="B503" s="120" t="s">
        <v>483</v>
      </c>
      <c r="C503" s="120" t="s">
        <v>618</v>
      </c>
      <c r="D503" s="222" t="s">
        <v>1051</v>
      </c>
      <c r="E503" s="120" t="s">
        <v>435</v>
      </c>
      <c r="F503" s="120">
        <v>130</v>
      </c>
      <c r="G503" s="120">
        <v>130</v>
      </c>
      <c r="H503" s="120">
        <v>130</v>
      </c>
      <c r="I503" s="120"/>
      <c r="J503" s="120"/>
      <c r="K503" s="120">
        <v>130</v>
      </c>
      <c r="L503" s="120"/>
    </row>
    <row r="504" spans="1:12" ht="35.1" customHeight="1">
      <c r="A504" s="120">
        <v>498</v>
      </c>
      <c r="B504" s="120" t="s">
        <v>404</v>
      </c>
      <c r="C504" s="120" t="s">
        <v>582</v>
      </c>
      <c r="D504" s="222" t="s">
        <v>1052</v>
      </c>
      <c r="E504" s="120" t="s">
        <v>815</v>
      </c>
      <c r="F504" s="120">
        <v>1625</v>
      </c>
      <c r="G504" s="120">
        <v>1625</v>
      </c>
      <c r="H504" s="120"/>
      <c r="I504" s="120">
        <v>1625</v>
      </c>
      <c r="J504" s="120"/>
      <c r="K504" s="120">
        <v>1625</v>
      </c>
      <c r="L504" s="120"/>
    </row>
    <row r="505" spans="1:12" ht="35.1" customHeight="1">
      <c r="A505" s="120">
        <v>499</v>
      </c>
      <c r="B505" s="120" t="s">
        <v>404</v>
      </c>
      <c r="C505" s="120" t="s">
        <v>694</v>
      </c>
      <c r="D505" s="222" t="s">
        <v>1053</v>
      </c>
      <c r="E505" s="120" t="s">
        <v>696</v>
      </c>
      <c r="F505" s="120">
        <v>54456.59</v>
      </c>
      <c r="G505" s="120">
        <v>54456.59</v>
      </c>
      <c r="H505" s="120"/>
      <c r="I505" s="120">
        <v>54456.59</v>
      </c>
      <c r="J505" s="120"/>
      <c r="K505" s="120">
        <v>54456.59</v>
      </c>
      <c r="L505" s="120"/>
    </row>
    <row r="506" spans="1:12" ht="35.1" customHeight="1">
      <c r="A506" s="120">
        <v>500</v>
      </c>
      <c r="B506" s="120" t="s">
        <v>483</v>
      </c>
      <c r="C506" s="120" t="s">
        <v>610</v>
      </c>
      <c r="D506" s="222" t="s">
        <v>1054</v>
      </c>
      <c r="E506" s="120" t="s">
        <v>441</v>
      </c>
      <c r="F506" s="120">
        <v>124725</v>
      </c>
      <c r="G506" s="120">
        <v>124725</v>
      </c>
      <c r="H506" s="120">
        <v>124725</v>
      </c>
      <c r="I506" s="120"/>
      <c r="J506" s="120"/>
      <c r="K506" s="120">
        <v>124725</v>
      </c>
      <c r="L506" s="120"/>
    </row>
    <row r="507" spans="1:12" ht="35.1" customHeight="1">
      <c r="A507" s="120">
        <v>501</v>
      </c>
      <c r="B507" s="120" t="s">
        <v>404</v>
      </c>
      <c r="C507" s="120" t="s">
        <v>1055</v>
      </c>
      <c r="D507" s="222" t="s">
        <v>1056</v>
      </c>
      <c r="E507" s="120" t="s">
        <v>554</v>
      </c>
      <c r="F507" s="120">
        <v>759210</v>
      </c>
      <c r="G507" s="120">
        <v>720971.5</v>
      </c>
      <c r="H507" s="120"/>
      <c r="I507" s="120">
        <v>720971.5</v>
      </c>
      <c r="J507" s="120"/>
      <c r="K507" s="120">
        <v>720971.5</v>
      </c>
      <c r="L507" s="120"/>
    </row>
    <row r="508" spans="1:12" ht="35.1" customHeight="1">
      <c r="A508" s="120">
        <v>502</v>
      </c>
      <c r="B508" s="120" t="s">
        <v>404</v>
      </c>
      <c r="C508" s="120" t="s">
        <v>577</v>
      </c>
      <c r="D508" s="222" t="s">
        <v>1057</v>
      </c>
      <c r="E508" s="120" t="s">
        <v>478</v>
      </c>
      <c r="F508" s="120">
        <v>67990</v>
      </c>
      <c r="G508" s="120">
        <v>32190</v>
      </c>
      <c r="H508" s="120"/>
      <c r="I508" s="120">
        <v>32190</v>
      </c>
      <c r="J508" s="120"/>
      <c r="K508" s="120">
        <v>32190</v>
      </c>
      <c r="L508" s="120"/>
    </row>
    <row r="509" spans="1:12" ht="35.1" customHeight="1">
      <c r="A509" s="120">
        <v>503</v>
      </c>
      <c r="B509" s="120" t="s">
        <v>404</v>
      </c>
      <c r="C509" s="120" t="s">
        <v>694</v>
      </c>
      <c r="D509" s="222" t="s">
        <v>1058</v>
      </c>
      <c r="E509" s="120" t="s">
        <v>696</v>
      </c>
      <c r="F509" s="120">
        <v>1926</v>
      </c>
      <c r="G509" s="120">
        <v>1926</v>
      </c>
      <c r="H509" s="120"/>
      <c r="I509" s="120">
        <v>1926</v>
      </c>
      <c r="J509" s="120"/>
      <c r="K509" s="120">
        <v>1926</v>
      </c>
      <c r="L509" s="120"/>
    </row>
    <row r="510" spans="1:12" ht="35.1" customHeight="1">
      <c r="A510" s="120">
        <v>504</v>
      </c>
      <c r="B510" s="120" t="s">
        <v>404</v>
      </c>
      <c r="C510" s="120" t="s">
        <v>577</v>
      </c>
      <c r="D510" s="222" t="s">
        <v>1059</v>
      </c>
      <c r="E510" s="120" t="s">
        <v>412</v>
      </c>
      <c r="F510" s="120">
        <v>5610</v>
      </c>
      <c r="G510" s="120">
        <v>5610</v>
      </c>
      <c r="H510" s="120"/>
      <c r="I510" s="120">
        <v>5610</v>
      </c>
      <c r="J510" s="120"/>
      <c r="K510" s="120">
        <v>5610</v>
      </c>
      <c r="L510" s="120"/>
    </row>
    <row r="511" spans="1:12" ht="35.1" customHeight="1">
      <c r="A511" s="120">
        <v>505</v>
      </c>
      <c r="B511" s="120" t="s">
        <v>404</v>
      </c>
      <c r="C511" s="120" t="s">
        <v>577</v>
      </c>
      <c r="D511" s="222" t="s">
        <v>1060</v>
      </c>
      <c r="E511" s="120" t="s">
        <v>412</v>
      </c>
      <c r="F511" s="120">
        <v>19900</v>
      </c>
      <c r="G511" s="120">
        <v>7104</v>
      </c>
      <c r="H511" s="120"/>
      <c r="I511" s="120">
        <v>7104</v>
      </c>
      <c r="J511" s="120"/>
      <c r="K511" s="120">
        <v>7104</v>
      </c>
      <c r="L511" s="120"/>
    </row>
    <row r="512" spans="1:12" ht="35.1" customHeight="1">
      <c r="A512" s="120">
        <v>506</v>
      </c>
      <c r="B512" s="120" t="s">
        <v>483</v>
      </c>
      <c r="C512" s="120" t="s">
        <v>618</v>
      </c>
      <c r="D512" s="222" t="s">
        <v>1061</v>
      </c>
      <c r="E512" s="120" t="s">
        <v>435</v>
      </c>
      <c r="F512" s="120">
        <v>192.5</v>
      </c>
      <c r="G512" s="120">
        <v>192.5</v>
      </c>
      <c r="H512" s="120">
        <v>192.5</v>
      </c>
      <c r="I512" s="120"/>
      <c r="J512" s="120"/>
      <c r="K512" s="120">
        <v>192.5</v>
      </c>
      <c r="L512" s="120"/>
    </row>
    <row r="513" spans="1:12" ht="35.1" customHeight="1">
      <c r="A513" s="120">
        <v>507</v>
      </c>
      <c r="B513" s="120" t="s">
        <v>404</v>
      </c>
      <c r="C513" s="120" t="s">
        <v>1062</v>
      </c>
      <c r="D513" s="222" t="s">
        <v>1063</v>
      </c>
      <c r="E513" s="120" t="s">
        <v>633</v>
      </c>
      <c r="F513" s="120">
        <v>4930000</v>
      </c>
      <c r="G513" s="120">
        <v>234143.4</v>
      </c>
      <c r="H513" s="120"/>
      <c r="I513" s="120">
        <v>234143.4</v>
      </c>
      <c r="J513" s="120"/>
      <c r="K513" s="120">
        <v>234143.4</v>
      </c>
      <c r="L513" s="120"/>
    </row>
    <row r="514" spans="1:12" ht="35.1" customHeight="1">
      <c r="A514" s="120">
        <v>508</v>
      </c>
      <c r="B514" s="120" t="s">
        <v>404</v>
      </c>
      <c r="C514" s="120" t="s">
        <v>900</v>
      </c>
      <c r="D514" s="222" t="s">
        <v>1064</v>
      </c>
      <c r="E514" s="120" t="s">
        <v>901</v>
      </c>
      <c r="F514" s="120">
        <v>250000</v>
      </c>
      <c r="G514" s="120">
        <v>92</v>
      </c>
      <c r="H514" s="120"/>
      <c r="I514" s="120">
        <v>92</v>
      </c>
      <c r="J514" s="120"/>
      <c r="K514" s="120">
        <v>92</v>
      </c>
      <c r="L514" s="120"/>
    </row>
    <row r="515" spans="1:12" ht="35.1" customHeight="1">
      <c r="A515" s="120">
        <v>509</v>
      </c>
      <c r="B515" s="120" t="s">
        <v>404</v>
      </c>
      <c r="C515" s="120" t="s">
        <v>694</v>
      </c>
      <c r="D515" s="222" t="s">
        <v>1065</v>
      </c>
      <c r="E515" s="120" t="s">
        <v>696</v>
      </c>
      <c r="F515" s="120">
        <v>51312</v>
      </c>
      <c r="G515" s="120">
        <v>51312</v>
      </c>
      <c r="H515" s="120"/>
      <c r="I515" s="120">
        <v>51312</v>
      </c>
      <c r="J515" s="120"/>
      <c r="K515" s="120">
        <v>51312</v>
      </c>
      <c r="L515" s="120"/>
    </row>
    <row r="516" spans="1:12" ht="35.1" customHeight="1">
      <c r="A516" s="120">
        <v>510</v>
      </c>
      <c r="B516" s="120" t="s">
        <v>404</v>
      </c>
      <c r="C516" s="120" t="s">
        <v>612</v>
      </c>
      <c r="D516" s="222" t="s">
        <v>1066</v>
      </c>
      <c r="E516" s="120" t="s">
        <v>441</v>
      </c>
      <c r="F516" s="120">
        <v>1500000</v>
      </c>
      <c r="G516" s="120">
        <v>1500000</v>
      </c>
      <c r="H516" s="120"/>
      <c r="I516" s="120">
        <v>1500000</v>
      </c>
      <c r="J516" s="120"/>
      <c r="K516" s="120">
        <v>1500000</v>
      </c>
      <c r="L516" s="120"/>
    </row>
    <row r="517" spans="1:12" ht="35.1" customHeight="1">
      <c r="A517" s="120">
        <v>511</v>
      </c>
      <c r="B517" s="120" t="s">
        <v>404</v>
      </c>
      <c r="C517" s="120" t="s">
        <v>612</v>
      </c>
      <c r="D517" s="222" t="s">
        <v>1067</v>
      </c>
      <c r="E517" s="120" t="s">
        <v>965</v>
      </c>
      <c r="F517" s="120">
        <v>1170000</v>
      </c>
      <c r="G517" s="120">
        <v>1170000</v>
      </c>
      <c r="H517" s="120"/>
      <c r="I517" s="120">
        <v>1170000</v>
      </c>
      <c r="J517" s="120"/>
      <c r="K517" s="120">
        <v>1170000</v>
      </c>
      <c r="L517" s="120"/>
    </row>
    <row r="518" spans="1:12" ht="35.1" customHeight="1">
      <c r="A518" s="120">
        <v>512</v>
      </c>
      <c r="B518" s="120" t="s">
        <v>483</v>
      </c>
      <c r="C518" s="120" t="s">
        <v>899</v>
      </c>
      <c r="D518" s="222" t="s">
        <v>1068</v>
      </c>
      <c r="E518" s="120" t="s">
        <v>415</v>
      </c>
      <c r="F518" s="120">
        <v>3181600</v>
      </c>
      <c r="G518" s="120">
        <v>3181600</v>
      </c>
      <c r="H518" s="120">
        <v>3181600</v>
      </c>
      <c r="I518" s="120"/>
      <c r="J518" s="120"/>
      <c r="K518" s="120">
        <v>3181600</v>
      </c>
      <c r="L518" s="120"/>
    </row>
    <row r="519" spans="1:12" ht="35.1" customHeight="1">
      <c r="A519" s="120">
        <v>513</v>
      </c>
      <c r="B519" s="120" t="s">
        <v>404</v>
      </c>
      <c r="C519" s="120" t="s">
        <v>583</v>
      </c>
      <c r="D519" s="222" t="s">
        <v>1069</v>
      </c>
      <c r="E519" s="120" t="s">
        <v>441</v>
      </c>
      <c r="F519" s="120">
        <v>33320</v>
      </c>
      <c r="G519" s="120">
        <v>33320</v>
      </c>
      <c r="H519" s="120"/>
      <c r="I519" s="120">
        <v>33320</v>
      </c>
      <c r="J519" s="120"/>
      <c r="K519" s="120">
        <v>33320</v>
      </c>
      <c r="L519" s="120"/>
    </row>
    <row r="520" spans="1:12" ht="35.1" customHeight="1">
      <c r="A520" s="120">
        <v>514</v>
      </c>
      <c r="B520" s="120" t="s">
        <v>404</v>
      </c>
      <c r="C520" s="120" t="s">
        <v>577</v>
      </c>
      <c r="D520" s="222" t="s">
        <v>1070</v>
      </c>
      <c r="E520" s="120" t="s">
        <v>412</v>
      </c>
      <c r="F520" s="120">
        <v>17100</v>
      </c>
      <c r="G520" s="120">
        <v>17100</v>
      </c>
      <c r="H520" s="120"/>
      <c r="I520" s="120">
        <v>17100</v>
      </c>
      <c r="J520" s="120"/>
      <c r="K520" s="120">
        <v>17100</v>
      </c>
      <c r="L520" s="120"/>
    </row>
    <row r="521" spans="1:12" ht="35.1" customHeight="1">
      <c r="A521" s="120">
        <v>515</v>
      </c>
      <c r="B521" s="120" t="s">
        <v>483</v>
      </c>
      <c r="C521" s="120" t="s">
        <v>675</v>
      </c>
      <c r="D521" s="222" t="s">
        <v>676</v>
      </c>
      <c r="E521" s="120" t="s">
        <v>415</v>
      </c>
      <c r="F521" s="120">
        <v>1600000</v>
      </c>
      <c r="G521" s="120">
        <v>924820</v>
      </c>
      <c r="H521" s="120">
        <v>924820</v>
      </c>
      <c r="I521" s="120"/>
      <c r="J521" s="120"/>
      <c r="K521" s="120">
        <v>924820</v>
      </c>
      <c r="L521" s="120"/>
    </row>
    <row r="522" spans="1:12" ht="35.1" customHeight="1">
      <c r="A522" s="120">
        <v>516</v>
      </c>
      <c r="B522" s="120" t="s">
        <v>404</v>
      </c>
      <c r="C522" s="120" t="s">
        <v>583</v>
      </c>
      <c r="D522" s="222" t="s">
        <v>1071</v>
      </c>
      <c r="E522" s="120" t="s">
        <v>441</v>
      </c>
      <c r="F522" s="120">
        <v>144000</v>
      </c>
      <c r="G522" s="120">
        <v>144000</v>
      </c>
      <c r="H522" s="120"/>
      <c r="I522" s="120">
        <v>144000</v>
      </c>
      <c r="J522" s="120"/>
      <c r="K522" s="120">
        <v>144000</v>
      </c>
      <c r="L522" s="120"/>
    </row>
    <row r="523" spans="1:12" ht="35.1" customHeight="1">
      <c r="A523" s="120">
        <v>517</v>
      </c>
      <c r="B523" s="120" t="s">
        <v>404</v>
      </c>
      <c r="C523" s="120" t="s">
        <v>577</v>
      </c>
      <c r="D523" s="222" t="s">
        <v>1072</v>
      </c>
      <c r="E523" s="120" t="s">
        <v>412</v>
      </c>
      <c r="F523" s="120">
        <v>28310</v>
      </c>
      <c r="G523" s="120">
        <v>28310</v>
      </c>
      <c r="H523" s="120"/>
      <c r="I523" s="120">
        <v>28310</v>
      </c>
      <c r="J523" s="120"/>
      <c r="K523" s="120">
        <v>28310</v>
      </c>
      <c r="L523" s="120"/>
    </row>
    <row r="524" spans="1:12" ht="35.1" customHeight="1">
      <c r="A524" s="120">
        <v>518</v>
      </c>
      <c r="B524" s="120" t="s">
        <v>404</v>
      </c>
      <c r="C524" s="120" t="s">
        <v>583</v>
      </c>
      <c r="D524" s="222" t="s">
        <v>1073</v>
      </c>
      <c r="E524" s="120" t="s">
        <v>441</v>
      </c>
      <c r="F524" s="120">
        <v>5290</v>
      </c>
      <c r="G524" s="120">
        <v>5290</v>
      </c>
      <c r="H524" s="120"/>
      <c r="I524" s="120">
        <v>5290</v>
      </c>
      <c r="J524" s="120"/>
      <c r="K524" s="120">
        <v>5290</v>
      </c>
      <c r="L524" s="120"/>
    </row>
    <row r="525" spans="1:12" ht="35.1" customHeight="1">
      <c r="A525" s="120">
        <v>519</v>
      </c>
      <c r="B525" s="120" t="s">
        <v>483</v>
      </c>
      <c r="C525" s="120" t="s">
        <v>617</v>
      </c>
      <c r="D525" s="222" t="s">
        <v>1074</v>
      </c>
      <c r="E525" s="120" t="s">
        <v>415</v>
      </c>
      <c r="F525" s="120">
        <v>37125</v>
      </c>
      <c r="G525" s="120">
        <v>37125</v>
      </c>
      <c r="H525" s="120">
        <v>37125</v>
      </c>
      <c r="I525" s="120"/>
      <c r="J525" s="120"/>
      <c r="K525" s="120">
        <v>37125</v>
      </c>
      <c r="L525" s="120"/>
    </row>
    <row r="526" spans="1:12" ht="35.1" customHeight="1">
      <c r="A526" s="120">
        <v>520</v>
      </c>
      <c r="B526" s="120" t="s">
        <v>404</v>
      </c>
      <c r="C526" s="120" t="s">
        <v>715</v>
      </c>
      <c r="D526" s="222" t="s">
        <v>716</v>
      </c>
      <c r="E526" s="120" t="s">
        <v>717</v>
      </c>
      <c r="F526" s="120">
        <v>2890000</v>
      </c>
      <c r="G526" s="120">
        <v>1666000</v>
      </c>
      <c r="H526" s="120"/>
      <c r="I526" s="120">
        <v>1666000</v>
      </c>
      <c r="J526" s="120"/>
      <c r="K526" s="120">
        <v>1666000</v>
      </c>
      <c r="L526" s="120"/>
    </row>
    <row r="527" spans="1:12" ht="35.1" customHeight="1">
      <c r="A527" s="120">
        <v>521</v>
      </c>
      <c r="B527" s="120" t="s">
        <v>404</v>
      </c>
      <c r="C527" s="120" t="s">
        <v>583</v>
      </c>
      <c r="D527" s="222" t="s">
        <v>1075</v>
      </c>
      <c r="E527" s="120" t="s">
        <v>441</v>
      </c>
      <c r="F527" s="120">
        <v>120000</v>
      </c>
      <c r="G527" s="120">
        <v>120000</v>
      </c>
      <c r="H527" s="120"/>
      <c r="I527" s="120">
        <v>120000</v>
      </c>
      <c r="J527" s="120"/>
      <c r="K527" s="120">
        <v>120000</v>
      </c>
      <c r="L527" s="120"/>
    </row>
    <row r="528" spans="1:12" ht="35.1" customHeight="1">
      <c r="A528" s="120">
        <v>522</v>
      </c>
      <c r="B528" s="120" t="s">
        <v>404</v>
      </c>
      <c r="C528" s="120" t="s">
        <v>1076</v>
      </c>
      <c r="D528" s="222" t="s">
        <v>1077</v>
      </c>
      <c r="E528" s="120" t="s">
        <v>769</v>
      </c>
      <c r="F528" s="120">
        <v>1987000</v>
      </c>
      <c r="G528" s="120">
        <v>156747</v>
      </c>
      <c r="H528" s="120"/>
      <c r="I528" s="120">
        <v>156747</v>
      </c>
      <c r="J528" s="120"/>
      <c r="K528" s="120">
        <v>156747</v>
      </c>
      <c r="L528" s="120"/>
    </row>
    <row r="529" spans="1:12" ht="35.1" customHeight="1">
      <c r="A529" s="120">
        <v>523</v>
      </c>
      <c r="B529" s="120" t="s">
        <v>404</v>
      </c>
      <c r="C529" s="120" t="s">
        <v>792</v>
      </c>
      <c r="D529" s="222" t="s">
        <v>1078</v>
      </c>
      <c r="E529" s="120" t="s">
        <v>794</v>
      </c>
      <c r="F529" s="120">
        <v>9769.94</v>
      </c>
      <c r="G529" s="120">
        <v>9769.94</v>
      </c>
      <c r="H529" s="120"/>
      <c r="I529" s="120">
        <v>9769.94</v>
      </c>
      <c r="J529" s="120"/>
      <c r="K529" s="120">
        <v>9769.94</v>
      </c>
      <c r="L529" s="120"/>
    </row>
    <row r="530" spans="1:12" ht="35.1" customHeight="1">
      <c r="A530" s="120">
        <v>524</v>
      </c>
      <c r="B530" s="120" t="s">
        <v>404</v>
      </c>
      <c r="C530" s="120" t="s">
        <v>1079</v>
      </c>
      <c r="D530" s="222" t="s">
        <v>1080</v>
      </c>
      <c r="E530" s="120" t="s">
        <v>1081</v>
      </c>
      <c r="F530" s="120">
        <v>39850</v>
      </c>
      <c r="G530" s="120">
        <v>1206.02</v>
      </c>
      <c r="H530" s="120"/>
      <c r="I530" s="120">
        <v>1206.02</v>
      </c>
      <c r="J530" s="120"/>
      <c r="K530" s="120">
        <v>1206.02</v>
      </c>
      <c r="L530" s="120"/>
    </row>
    <row r="531" spans="1:12" ht="35.1" customHeight="1">
      <c r="A531" s="120">
        <v>525</v>
      </c>
      <c r="B531" s="120" t="s">
        <v>404</v>
      </c>
      <c r="C531" s="120" t="s">
        <v>638</v>
      </c>
      <c r="D531" s="222" t="s">
        <v>639</v>
      </c>
      <c r="E531" s="120" t="s">
        <v>542</v>
      </c>
      <c r="F531" s="120">
        <v>4.42</v>
      </c>
      <c r="G531" s="120">
        <v>4.42</v>
      </c>
      <c r="H531" s="120"/>
      <c r="I531" s="120">
        <v>4.42</v>
      </c>
      <c r="J531" s="120"/>
      <c r="K531" s="120">
        <v>4.42</v>
      </c>
      <c r="L531" s="120"/>
    </row>
    <row r="532" spans="1:12" ht="35.1" customHeight="1">
      <c r="A532" s="120">
        <v>526</v>
      </c>
      <c r="B532" s="120" t="s">
        <v>404</v>
      </c>
      <c r="C532" s="120" t="s">
        <v>1082</v>
      </c>
      <c r="D532" s="222" t="s">
        <v>1083</v>
      </c>
      <c r="E532" s="120" t="s">
        <v>1084</v>
      </c>
      <c r="F532" s="120">
        <v>71000</v>
      </c>
      <c r="G532" s="120">
        <v>71000</v>
      </c>
      <c r="H532" s="120"/>
      <c r="I532" s="120">
        <v>71000</v>
      </c>
      <c r="J532" s="120"/>
      <c r="K532" s="120">
        <v>71000</v>
      </c>
      <c r="L532" s="120"/>
    </row>
    <row r="533" spans="1:12" ht="35.1" customHeight="1">
      <c r="A533" s="120">
        <v>527</v>
      </c>
      <c r="B533" s="120" t="s">
        <v>404</v>
      </c>
      <c r="C533" s="120" t="s">
        <v>781</v>
      </c>
      <c r="D533" s="222" t="s">
        <v>1085</v>
      </c>
      <c r="E533" s="120" t="s">
        <v>494</v>
      </c>
      <c r="F533" s="120">
        <v>1420000</v>
      </c>
      <c r="G533" s="120">
        <v>645000</v>
      </c>
      <c r="H533" s="120"/>
      <c r="I533" s="120">
        <v>645000</v>
      </c>
      <c r="J533" s="120"/>
      <c r="K533" s="120">
        <v>645000</v>
      </c>
      <c r="L533" s="120"/>
    </row>
    <row r="534" spans="1:12" ht="35.1" customHeight="1">
      <c r="A534" s="120">
        <v>528</v>
      </c>
      <c r="B534" s="120" t="s">
        <v>483</v>
      </c>
      <c r="C534" s="120" t="s">
        <v>618</v>
      </c>
      <c r="D534" s="222" t="s">
        <v>1086</v>
      </c>
      <c r="E534" s="120" t="s">
        <v>435</v>
      </c>
      <c r="F534" s="120">
        <v>159</v>
      </c>
      <c r="G534" s="120">
        <v>159</v>
      </c>
      <c r="H534" s="120">
        <v>159</v>
      </c>
      <c r="I534" s="120"/>
      <c r="J534" s="120"/>
      <c r="K534" s="120">
        <v>159</v>
      </c>
      <c r="L534" s="120"/>
    </row>
    <row r="535" spans="1:12" ht="35.1" customHeight="1">
      <c r="A535" s="120">
        <v>529</v>
      </c>
      <c r="B535" s="120" t="s">
        <v>404</v>
      </c>
      <c r="C535" s="120" t="s">
        <v>612</v>
      </c>
      <c r="D535" s="222" t="s">
        <v>1087</v>
      </c>
      <c r="E535" s="120" t="s">
        <v>637</v>
      </c>
      <c r="F535" s="120">
        <v>150000</v>
      </c>
      <c r="G535" s="120">
        <v>150000</v>
      </c>
      <c r="H535" s="120"/>
      <c r="I535" s="120">
        <v>150000</v>
      </c>
      <c r="J535" s="120"/>
      <c r="K535" s="120">
        <v>150000</v>
      </c>
      <c r="L535" s="120"/>
    </row>
    <row r="536" spans="1:12" ht="35.1" customHeight="1">
      <c r="A536" s="120">
        <v>530</v>
      </c>
      <c r="B536" s="120" t="s">
        <v>404</v>
      </c>
      <c r="C536" s="120" t="s">
        <v>694</v>
      </c>
      <c r="D536" s="222" t="s">
        <v>1088</v>
      </c>
      <c r="E536" s="120" t="s">
        <v>696</v>
      </c>
      <c r="F536" s="120">
        <v>126700</v>
      </c>
      <c r="G536" s="120">
        <v>126700</v>
      </c>
      <c r="H536" s="120"/>
      <c r="I536" s="120">
        <v>126700</v>
      </c>
      <c r="J536" s="120"/>
      <c r="K536" s="120">
        <v>126700</v>
      </c>
      <c r="L536" s="120"/>
    </row>
    <row r="537" spans="1:12" ht="35.1" customHeight="1">
      <c r="A537" s="120">
        <v>531</v>
      </c>
      <c r="B537" s="120" t="s">
        <v>404</v>
      </c>
      <c r="C537" s="120" t="s">
        <v>694</v>
      </c>
      <c r="D537" s="222" t="s">
        <v>1089</v>
      </c>
      <c r="E537" s="120" t="s">
        <v>696</v>
      </c>
      <c r="F537" s="120">
        <v>261800</v>
      </c>
      <c r="G537" s="120">
        <v>261800</v>
      </c>
      <c r="H537" s="120"/>
      <c r="I537" s="120">
        <v>261800</v>
      </c>
      <c r="J537" s="120"/>
      <c r="K537" s="120">
        <v>261800</v>
      </c>
      <c r="L537" s="120"/>
    </row>
    <row r="538" spans="1:12" ht="35.1" customHeight="1">
      <c r="A538" s="120">
        <v>532</v>
      </c>
      <c r="B538" s="120" t="s">
        <v>404</v>
      </c>
      <c r="C538" s="120" t="s">
        <v>583</v>
      </c>
      <c r="D538" s="222" t="s">
        <v>1090</v>
      </c>
      <c r="E538" s="120" t="s">
        <v>441</v>
      </c>
      <c r="F538" s="120">
        <v>12690</v>
      </c>
      <c r="G538" s="120">
        <v>12690</v>
      </c>
      <c r="H538" s="120"/>
      <c r="I538" s="120">
        <v>12690</v>
      </c>
      <c r="J538" s="120"/>
      <c r="K538" s="120">
        <v>12690</v>
      </c>
      <c r="L538" s="120"/>
    </row>
    <row r="539" spans="1:12" ht="35.1" customHeight="1">
      <c r="A539" s="120">
        <v>533</v>
      </c>
      <c r="B539" s="120" t="s">
        <v>483</v>
      </c>
      <c r="C539" s="120" t="s">
        <v>1091</v>
      </c>
      <c r="D539" s="222" t="s">
        <v>1092</v>
      </c>
      <c r="E539" s="120" t="s">
        <v>1093</v>
      </c>
      <c r="F539" s="120">
        <v>96661.32</v>
      </c>
      <c r="G539" s="120">
        <v>96661.32</v>
      </c>
      <c r="H539" s="120">
        <v>96661.32</v>
      </c>
      <c r="I539" s="120"/>
      <c r="J539" s="120"/>
      <c r="K539" s="120">
        <v>96661.32</v>
      </c>
      <c r="L539" s="120"/>
    </row>
    <row r="540" spans="1:12" ht="35.1" customHeight="1">
      <c r="A540" s="120">
        <v>534</v>
      </c>
      <c r="B540" s="120" t="s">
        <v>404</v>
      </c>
      <c r="C540" s="120" t="s">
        <v>577</v>
      </c>
      <c r="D540" s="222" t="s">
        <v>1094</v>
      </c>
      <c r="E540" s="120" t="s">
        <v>478</v>
      </c>
      <c r="F540" s="120">
        <v>111117.2</v>
      </c>
      <c r="G540" s="120">
        <v>23168.2</v>
      </c>
      <c r="H540" s="120"/>
      <c r="I540" s="120">
        <v>23168.2</v>
      </c>
      <c r="J540" s="120"/>
      <c r="K540" s="120">
        <v>23168.2</v>
      </c>
      <c r="L540" s="120"/>
    </row>
    <row r="541" spans="1:12" ht="35.1" customHeight="1">
      <c r="A541" s="120">
        <v>535</v>
      </c>
      <c r="B541" s="120" t="s">
        <v>404</v>
      </c>
      <c r="C541" s="120" t="s">
        <v>1095</v>
      </c>
      <c r="D541" s="222" t="s">
        <v>1096</v>
      </c>
      <c r="E541" s="120" t="s">
        <v>1097</v>
      </c>
      <c r="F541" s="120">
        <v>1000000</v>
      </c>
      <c r="G541" s="120">
        <v>1000000</v>
      </c>
      <c r="H541" s="120"/>
      <c r="I541" s="120">
        <v>1000000</v>
      </c>
      <c r="J541" s="120"/>
      <c r="K541" s="120">
        <v>1000000</v>
      </c>
      <c r="L541" s="120"/>
    </row>
    <row r="542" spans="1:12" ht="35.1" customHeight="1">
      <c r="A542" s="120">
        <v>536</v>
      </c>
      <c r="B542" s="120" t="s">
        <v>404</v>
      </c>
      <c r="C542" s="120" t="s">
        <v>1015</v>
      </c>
      <c r="D542" s="222" t="s">
        <v>1098</v>
      </c>
      <c r="E542" s="120" t="s">
        <v>415</v>
      </c>
      <c r="F542" s="120">
        <v>400000</v>
      </c>
      <c r="G542" s="120">
        <v>4181.5</v>
      </c>
      <c r="H542" s="120"/>
      <c r="I542" s="120">
        <v>4181.5</v>
      </c>
      <c r="J542" s="120"/>
      <c r="K542" s="120">
        <v>4181.5</v>
      </c>
      <c r="L542" s="120"/>
    </row>
    <row r="543" spans="1:12" ht="35.1" customHeight="1">
      <c r="A543" s="120">
        <v>537</v>
      </c>
      <c r="B543" s="120" t="s">
        <v>404</v>
      </c>
      <c r="C543" s="120" t="s">
        <v>583</v>
      </c>
      <c r="D543" s="222" t="s">
        <v>1099</v>
      </c>
      <c r="E543" s="120" t="s">
        <v>441</v>
      </c>
      <c r="F543" s="120">
        <v>67680</v>
      </c>
      <c r="G543" s="120">
        <v>67680</v>
      </c>
      <c r="H543" s="120"/>
      <c r="I543" s="120">
        <v>67680</v>
      </c>
      <c r="J543" s="120"/>
      <c r="K543" s="120">
        <v>67680</v>
      </c>
      <c r="L543" s="120"/>
    </row>
  </sheetData>
  <mergeCells count="3">
    <mergeCell ref="A2:L2"/>
    <mergeCell ref="J4:L4"/>
    <mergeCell ref="G4:I4"/>
  </mergeCells>
  <phoneticPr fontId="34" type="noConversion"/>
  <pageMargins left="0.70866141732283472" right="0.70866141732283472" top="0.27559055118110237" bottom="0.17" header="0.31496062992125984" footer="0.31496062992125984"/>
  <pageSetup paperSize="8" scale="8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13</vt:i4>
      </vt:variant>
      <vt:variant>
        <vt:lpstr>命名范围</vt:lpstr>
      </vt:variant>
      <vt:variant>
        <vt:i4>3</vt:i4>
      </vt:variant>
    </vt:vector>
  </HeadingPairs>
  <TitlesOfParts>
    <vt:vector size="16" baseType="lpstr">
      <vt:lpstr>一般公共预算总表</vt:lpstr>
      <vt:lpstr>一般公共预算支出</vt:lpstr>
      <vt:lpstr>一般预算支出调整表</vt:lpstr>
      <vt:lpstr>转移支付</vt:lpstr>
      <vt:lpstr>基金预算调整</vt:lpstr>
      <vt:lpstr>基金支出</vt:lpstr>
      <vt:lpstr>基金转移支付</vt:lpstr>
      <vt:lpstr>国有资本预算调整表</vt:lpstr>
      <vt:lpstr>社保基金调整</vt:lpstr>
      <vt:lpstr>债务限额调整</vt:lpstr>
      <vt:lpstr>债券资金安排</vt:lpstr>
      <vt:lpstr>外贷资金明细表</vt:lpstr>
      <vt:lpstr>统筹资金明细表</vt:lpstr>
      <vt:lpstr>基金支出!Print_Titles</vt:lpstr>
      <vt:lpstr>统筹资金明细表!Print_Titles</vt:lpstr>
      <vt:lpstr>转移支付!Print_Titles</vt:lpstr>
    </vt:vector>
  </TitlesOfParts>
  <Company>China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唐凤娇</dc:creator>
  <cp:lastModifiedBy>谢佳</cp:lastModifiedBy>
  <cp:lastPrinted>2022-12-15T11:33:50Z</cp:lastPrinted>
  <dcterms:created xsi:type="dcterms:W3CDTF">2021-05-25T07:30:00Z</dcterms:created>
  <dcterms:modified xsi:type="dcterms:W3CDTF">2023-02-13T02:57:11Z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